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wcconline.sharepoint.com/sites/WMPF/wmpf-finance/Shared Documents/Amit Lad Docs/Final Statements 2024_2025/Templates/"/>
    </mc:Choice>
  </mc:AlternateContent>
  <xr:revisionPtr revIDLastSave="280" documentId="14_{1600C735-228F-4630-8E75-1DDB41E10CD6}" xr6:coauthVersionLast="47" xr6:coauthVersionMax="47" xr10:uidLastSave="{FE88A96E-A694-4C4D-BD3D-EDA3280A3CDA}"/>
  <workbookProtection workbookAlgorithmName="SHA-512" workbookHashValue="QT7bVYpnxnZnT8TPnH7L4E+CI4CWcF+SC5SlMitKV2Q7ZRhjaqACF1veiVP/nMurn+CGnV3Wc0vJitsbEgGyYw==" workbookSaltValue="wmGe1CbVqg4/0s0Myiq9xQ==" workbookSpinCount="100000" lockStructure="1"/>
  <bookViews>
    <workbookView xWindow="-9405" yWindow="-13665" windowWidth="21840" windowHeight="13020" tabRatio="877" activeTab="9" xr2:uid="{00000000-000D-0000-FFFF-FFFF00000000}"/>
  </bookViews>
  <sheets>
    <sheet name="2015-16" sheetId="23" r:id="rId1"/>
    <sheet name="2016-17" sheetId="22" r:id="rId2"/>
    <sheet name="2017-18" sheetId="21" r:id="rId3"/>
    <sheet name="2018-19" sheetId="20" r:id="rId4"/>
    <sheet name="2019-20" sheetId="19" r:id="rId5"/>
    <sheet name="2020-21" sheetId="11" r:id="rId6"/>
    <sheet name="2021-22" sheetId="24" r:id="rId7"/>
    <sheet name="2022-23" sheetId="25" r:id="rId8"/>
    <sheet name="2023-24" sheetId="26" r:id="rId9"/>
    <sheet name="2024-25" sheetId="27" r:id="rId10"/>
    <sheet name="EMPLOYER LIST" sheetId="2" state="hidden" r:id="rId11"/>
    <sheet name="DATA" sheetId="3" state="hidden" r:id="rId12"/>
  </sheets>
  <definedNames>
    <definedName name="_xlnm._FilterDatabase" localSheetId="10" hidden="1">'EMPLOYER LIST'!$D$2:$F$907</definedName>
    <definedName name="EMPLOYER_CODE" localSheetId="8">'2022-23'!$D$6</definedName>
    <definedName name="Employer_Code1" localSheetId="0">'2015-16'!$D$6</definedName>
    <definedName name="Employer_Code10">'2024-25'!$D$6</definedName>
    <definedName name="Employer_Code2" localSheetId="1">'2016-17'!$D$6</definedName>
    <definedName name="Employer_Code3" localSheetId="2">'2017-18'!$D$6</definedName>
    <definedName name="Employer_Code4" localSheetId="3">'2018-19'!$D$6</definedName>
    <definedName name="Employer_Code5" localSheetId="4">'2019-20'!$D$6</definedName>
    <definedName name="Employer_Code6" localSheetId="5">'2020-21'!$D$6</definedName>
    <definedName name="EMPLOYER_CODE7" localSheetId="6">'2021-22'!$D$6</definedName>
    <definedName name="EMPLOYER_CODE8" localSheetId="7">'2022-23'!$D$6</definedName>
    <definedName name="Employer_Code9">'2023-24'!$D$6</definedName>
    <definedName name="_xlnm.Print_Area" localSheetId="0">'2015-16'!$B$2:$H$44</definedName>
    <definedName name="_xlnm.Print_Area" localSheetId="1">'2016-17'!$B$2:$H$44</definedName>
    <definedName name="_xlnm.Print_Area" localSheetId="2">'2017-18'!$B$2:$H$44</definedName>
    <definedName name="_xlnm.Print_Area" localSheetId="3">'2018-19'!$B$2:$H$44</definedName>
    <definedName name="_xlnm.Print_Area" localSheetId="4">'2019-20'!$B$2:$H$44</definedName>
    <definedName name="_xlnm.Print_Area" localSheetId="5">'2020-21'!$B$2:$H$44</definedName>
    <definedName name="_xlnm.Print_Area">'2022-23'!$B$2:$H$44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" i="27" l="1"/>
  <c r="D7" i="27"/>
  <c r="A5" i="3"/>
  <c r="A3" i="3"/>
  <c r="A4" i="3"/>
  <c r="C9" i="3" a="1"/>
  <c r="E3" i="3" a="1"/>
  <c r="D3" i="3" a="1"/>
  <c r="C3" i="3" a="1"/>
  <c r="D4" i="3" a="1"/>
  <c r="Q3" i="3" a="1"/>
  <c r="G3" i="3" a="1"/>
  <c r="AB3" i="3" a="1"/>
  <c r="P3" i="3" a="1"/>
  <c r="AA3" i="3" a="1"/>
  <c r="C11" i="3" a="1"/>
  <c r="Z3" i="3" a="1"/>
  <c r="N3" i="3" a="1"/>
  <c r="D10" i="3" a="1"/>
  <c r="C6" i="3" a="1"/>
  <c r="C12" i="3" a="1"/>
  <c r="X3" i="3" a="1"/>
  <c r="R3" i="3" a="1"/>
  <c r="D11" i="3" a="1"/>
  <c r="K3" i="3" a="1"/>
  <c r="W3" i="3" a="1"/>
  <c r="AC3" i="3" a="1"/>
  <c r="J3" i="3" a="1"/>
  <c r="C7" i="3" a="1"/>
  <c r="V3" i="3" a="1"/>
  <c r="C10" i="3" a="1"/>
  <c r="D6" i="3" a="1"/>
  <c r="AG3" i="3" a="1"/>
  <c r="C5" i="3" a="1"/>
  <c r="I3" i="3" a="1"/>
  <c r="U3" i="3" a="1"/>
  <c r="O3" i="3" a="1"/>
  <c r="D12" i="3" a="1"/>
  <c r="H3" i="3" a="1"/>
  <c r="AF3" i="3" a="1"/>
  <c r="D9" i="3" a="1"/>
  <c r="D7" i="3" a="1"/>
  <c r="AE3" i="3" a="1"/>
  <c r="C4" i="3" a="1"/>
  <c r="T3" i="3" a="1"/>
  <c r="AD3" i="3" a="1"/>
  <c r="D8" i="3" a="1"/>
  <c r="L3" i="3" a="1"/>
  <c r="D5" i="3" a="1"/>
  <c r="F3" i="3" a="1"/>
  <c r="C8" i="3" a="1"/>
  <c r="Y3" i="3" a="1"/>
  <c r="S3" i="3" a="1"/>
  <c r="AG3" i="3" l="1"/>
  <c r="AF3" i="3"/>
  <c r="AE3" i="3"/>
  <c r="AD3" i="3"/>
  <c r="AC3" i="3"/>
  <c r="AB3" i="3"/>
  <c r="AA3" i="3"/>
  <c r="Z3" i="3"/>
  <c r="Y3" i="3"/>
  <c r="X3" i="3"/>
  <c r="W3" i="3"/>
  <c r="V3" i="3"/>
  <c r="U3" i="3"/>
  <c r="T3" i="3"/>
  <c r="S3" i="3"/>
  <c r="R3" i="3"/>
  <c r="Q3" i="3"/>
  <c r="P3" i="3"/>
  <c r="O3" i="3"/>
  <c r="N3" i="3"/>
  <c r="L3" i="3"/>
  <c r="K3" i="3"/>
  <c r="J3" i="3"/>
  <c r="I3" i="3"/>
  <c r="H3" i="3"/>
  <c r="G3" i="3"/>
  <c r="F3" i="3"/>
  <c r="E3" i="3"/>
  <c r="D3" i="3"/>
  <c r="C3" i="3"/>
  <c r="D9" i="3"/>
  <c r="D8" i="3"/>
  <c r="D7" i="3"/>
  <c r="D12" i="3"/>
  <c r="D6" i="3"/>
  <c r="D11" i="3"/>
  <c r="D5" i="3"/>
  <c r="D10" i="3"/>
  <c r="D4" i="3"/>
  <c r="C9" i="3"/>
  <c r="C8" i="3"/>
  <c r="C7" i="3"/>
  <c r="C12" i="3"/>
  <c r="C6" i="3"/>
  <c r="C11" i="3"/>
  <c r="C5" i="3"/>
  <c r="C10" i="3"/>
  <c r="C4" i="3"/>
  <c r="M3" i="3" l="1"/>
  <c r="C39" i="27" l="1"/>
  <c r="G30" i="27"/>
  <c r="F29" i="27"/>
  <c r="F31" i="27" s="1"/>
  <c r="D36" i="27" s="1"/>
  <c r="E29" i="27"/>
  <c r="E31" i="27" s="1"/>
  <c r="G28" i="27"/>
  <c r="G27" i="27"/>
  <c r="G26" i="27"/>
  <c r="G25" i="27"/>
  <c r="G24" i="27"/>
  <c r="G23" i="27"/>
  <c r="F22" i="27"/>
  <c r="E22" i="27"/>
  <c r="G22" i="27" s="1"/>
  <c r="L8" i="27" s="1"/>
  <c r="G21" i="27"/>
  <c r="C21" i="27"/>
  <c r="G20" i="27"/>
  <c r="C20" i="27"/>
  <c r="G19" i="27"/>
  <c r="C19" i="27"/>
  <c r="G18" i="27"/>
  <c r="C18" i="27"/>
  <c r="G17" i="27"/>
  <c r="C17" i="27"/>
  <c r="G16" i="27"/>
  <c r="C16" i="27"/>
  <c r="G15" i="27"/>
  <c r="C15" i="27"/>
  <c r="G14" i="27"/>
  <c r="C14" i="27"/>
  <c r="G13" i="27"/>
  <c r="C13" i="27"/>
  <c r="F11" i="27"/>
  <c r="C4" i="27"/>
  <c r="G6" i="25"/>
  <c r="F11" i="25" s="1"/>
  <c r="D7" i="25"/>
  <c r="C4" i="26"/>
  <c r="C39" i="26"/>
  <c r="C4" i="25"/>
  <c r="C39" i="25"/>
  <c r="G30" i="26"/>
  <c r="F29" i="26"/>
  <c r="F31" i="26" s="1"/>
  <c r="D36" i="26" s="1"/>
  <c r="E29" i="26"/>
  <c r="E31" i="26" s="1"/>
  <c r="G28" i="26"/>
  <c r="G27" i="26"/>
  <c r="G26" i="26"/>
  <c r="G25" i="26"/>
  <c r="G24" i="26"/>
  <c r="G23" i="26"/>
  <c r="F22" i="26"/>
  <c r="E22" i="26"/>
  <c r="G22" i="26" s="1"/>
  <c r="G21" i="26"/>
  <c r="C21" i="26"/>
  <c r="G20" i="26"/>
  <c r="C20" i="26"/>
  <c r="G19" i="26"/>
  <c r="C19" i="26"/>
  <c r="G18" i="26"/>
  <c r="C18" i="26"/>
  <c r="G17" i="26"/>
  <c r="C17" i="26"/>
  <c r="G16" i="26"/>
  <c r="C16" i="26"/>
  <c r="G15" i="26"/>
  <c r="C15" i="26"/>
  <c r="G14" i="26"/>
  <c r="C14" i="26"/>
  <c r="G13" i="26"/>
  <c r="C13" i="26"/>
  <c r="D7" i="26"/>
  <c r="G6" i="26"/>
  <c r="F11" i="26" s="1"/>
  <c r="G6" i="23"/>
  <c r="G6" i="22"/>
  <c r="G6" i="21"/>
  <c r="G6" i="20"/>
  <c r="G6" i="24"/>
  <c r="D7" i="24"/>
  <c r="G6" i="11"/>
  <c r="G6" i="19"/>
  <c r="N4" i="3" a="1"/>
  <c r="AG8" i="3" a="1"/>
  <c r="S11" i="3" a="1"/>
  <c r="X10" i="3" a="1"/>
  <c r="Q5" i="3" a="1"/>
  <c r="O11" i="3" a="1"/>
  <c r="H10" i="3" a="1"/>
  <c r="F6" i="3" a="1"/>
  <c r="Z4" i="3" a="1"/>
  <c r="R9" i="3" a="1"/>
  <c r="H4" i="3" a="1"/>
  <c r="L6" i="3" a="1"/>
  <c r="I5" i="3" a="1"/>
  <c r="AH8" i="3" a="1"/>
  <c r="AB4" i="3" a="1"/>
  <c r="W10" i="3" a="1"/>
  <c r="AA9" i="3" a="1"/>
  <c r="AE9" i="3" a="1"/>
  <c r="Z8" i="3" a="1"/>
  <c r="AH9" i="3" a="1"/>
  <c r="W11" i="3" a="1"/>
  <c r="AB9" i="3" a="1"/>
  <c r="AA8" i="3" a="1"/>
  <c r="T11" i="3" a="1"/>
  <c r="AC10" i="3" a="1"/>
  <c r="H5" i="3" a="1"/>
  <c r="AH7" i="3" a="1"/>
  <c r="E12" i="3" a="1"/>
  <c r="N9" i="3" a="1"/>
  <c r="AF5" i="3" a="1"/>
  <c r="G11" i="3" a="1"/>
  <c r="J7" i="3" a="1"/>
  <c r="AF4" i="3" a="1"/>
  <c r="S9" i="3" a="1"/>
  <c r="N11" i="3" a="1"/>
  <c r="Q10" i="3" a="1"/>
  <c r="AD9" i="3" a="1"/>
  <c r="AF10" i="3" a="1"/>
  <c r="X6" i="3" a="1"/>
  <c r="W7" i="3" a="1"/>
  <c r="U8" i="3" a="1"/>
  <c r="L4" i="3" a="1"/>
  <c r="S6" i="3" a="1"/>
  <c r="V4" i="3" a="1"/>
  <c r="Q8" i="3" a="1"/>
  <c r="I8" i="3" a="1"/>
  <c r="R4" i="3" a="1"/>
  <c r="AB5" i="3" a="1"/>
  <c r="K8" i="3" a="1"/>
  <c r="O9" i="3" a="1"/>
  <c r="R8" i="3" a="1"/>
  <c r="AB11" i="3" a="1"/>
  <c r="E5" i="3" a="1"/>
  <c r="P9" i="3" a="1"/>
  <c r="V10" i="3" a="1"/>
  <c r="J10" i="3" a="1"/>
  <c r="E6" i="3" a="1"/>
  <c r="AD4" i="3" a="1"/>
  <c r="AH6" i="3" a="1"/>
  <c r="N8" i="3" a="1"/>
  <c r="E11" i="3" a="1"/>
  <c r="N12" i="3" a="1"/>
  <c r="Y9" i="3" a="1"/>
  <c r="G12" i="3" a="1"/>
  <c r="O5" i="3" a="1"/>
  <c r="N10" i="3" a="1"/>
  <c r="G8" i="3" a="1"/>
  <c r="J4" i="3" a="1"/>
  <c r="AC7" i="3" a="1"/>
  <c r="AG5" i="3" a="1"/>
  <c r="K9" i="3" a="1"/>
  <c r="P8" i="3" a="1"/>
  <c r="R6" i="3" a="1"/>
  <c r="U7" i="3" a="1"/>
  <c r="AD6" i="3" a="1"/>
  <c r="AD11" i="3" a="1"/>
  <c r="Q11" i="3" a="1"/>
  <c r="H6" i="3" a="1"/>
  <c r="K6" i="3" a="1"/>
  <c r="F11" i="3" a="1"/>
  <c r="G5" i="3" a="1"/>
  <c r="AC6" i="3" a="1"/>
  <c r="J8" i="3" a="1"/>
  <c r="Q7" i="3" a="1"/>
  <c r="AF11" i="3" a="1"/>
  <c r="R11" i="3" a="1"/>
  <c r="H7" i="3" a="1"/>
  <c r="AA12" i="3" a="1"/>
  <c r="W8" i="3" a="1"/>
  <c r="AA7" i="3" a="1"/>
  <c r="P4" i="3" a="1"/>
  <c r="N6" i="3" a="1"/>
  <c r="AB10" i="3" a="1"/>
  <c r="K11" i="3" a="1"/>
  <c r="X8" i="3" a="1"/>
  <c r="P6" i="3" a="1"/>
  <c r="K4" i="3" a="1"/>
  <c r="T10" i="3" a="1"/>
  <c r="Q4" i="3" a="1"/>
  <c r="L5" i="3" a="1"/>
  <c r="R10" i="3" a="1"/>
  <c r="K5" i="3" a="1"/>
  <c r="AE8" i="3" a="1"/>
  <c r="W12" i="3" a="1"/>
  <c r="AE6" i="3" a="1"/>
  <c r="Z5" i="3" a="1"/>
  <c r="K12" i="3" a="1"/>
  <c r="X11" i="3" a="1"/>
  <c r="AC12" i="3" a="1"/>
  <c r="AA5" i="3" a="1"/>
  <c r="U11" i="3" a="1"/>
  <c r="I7" i="3" a="1"/>
  <c r="O12" i="3" a="1"/>
  <c r="Z6" i="3" a="1"/>
  <c r="AG6" i="3" a="1"/>
  <c r="E8" i="3" a="1"/>
  <c r="G10" i="3" a="1"/>
  <c r="W6" i="3" a="1"/>
  <c r="I10" i="3" a="1"/>
  <c r="AE4" i="3" a="1"/>
  <c r="V9" i="3" a="1"/>
  <c r="Q6" i="3" a="1"/>
  <c r="L12" i="3" a="1"/>
  <c r="AG11" i="3" a="1"/>
  <c r="P11" i="3" a="1"/>
  <c r="AE10" i="3" a="1"/>
  <c r="J6" i="3" a="1"/>
  <c r="S8" i="3" a="1"/>
  <c r="AD12" i="3" a="1"/>
  <c r="X7" i="3" a="1"/>
  <c r="O4" i="3" a="1"/>
  <c r="X9" i="3" a="1"/>
  <c r="F5" i="3" a="1"/>
  <c r="X5" i="3" a="1"/>
  <c r="U9" i="3" a="1"/>
  <c r="AH11" i="3" a="1"/>
  <c r="G6" i="3" a="1"/>
  <c r="AD7" i="3" a="1"/>
  <c r="Y4" i="3" a="1"/>
  <c r="AE11" i="3" a="1"/>
  <c r="Z12" i="3" a="1"/>
  <c r="H12" i="3" a="1"/>
  <c r="Y10" i="3" a="1"/>
  <c r="U12" i="3" a="1"/>
  <c r="AC9" i="3" a="1"/>
  <c r="Y7" i="3" a="1"/>
  <c r="S4" i="3" a="1"/>
  <c r="F7" i="3" a="1"/>
  <c r="U5" i="3" a="1"/>
  <c r="AH4" i="3" a="1"/>
  <c r="T4" i="3" a="1"/>
  <c r="Y11" i="3" a="1"/>
  <c r="AH10" i="3" a="1"/>
  <c r="W9" i="3" a="1"/>
  <c r="J5" i="3" a="1"/>
  <c r="X4" i="3" a="1"/>
  <c r="V8" i="3" a="1"/>
  <c r="I12" i="3" a="1"/>
  <c r="S5" i="3" a="1"/>
  <c r="AA10" i="3" a="1"/>
  <c r="Y6" i="3" a="1"/>
  <c r="AB7" i="3" a="1"/>
  <c r="I4" i="3" a="1"/>
  <c r="P7" i="3" a="1"/>
  <c r="N7" i="3" a="1"/>
  <c r="P5" i="3" a="1"/>
  <c r="U4" i="3" a="1"/>
  <c r="AB6" i="3" a="1"/>
  <c r="W4" i="3" a="1"/>
  <c r="AD10" i="3" a="1"/>
  <c r="V6" i="3" a="1"/>
  <c r="E10" i="3" a="1"/>
  <c r="V7" i="3" a="1"/>
  <c r="AE7" i="3" a="1"/>
  <c r="AF8" i="3" a="1"/>
  <c r="AE12" i="3" a="1"/>
  <c r="AG4" i="3" a="1"/>
  <c r="F9" i="3" a="1"/>
  <c r="F8" i="3" a="1"/>
  <c r="O10" i="3" a="1"/>
  <c r="L11" i="3" a="1"/>
  <c r="V5" i="3" a="1"/>
  <c r="AC5" i="3" a="1"/>
  <c r="G7" i="3" a="1"/>
  <c r="R12" i="3" a="1"/>
  <c r="AH3" i="3" a="1"/>
  <c r="AB8" i="3" a="1"/>
  <c r="H9" i="3" a="1"/>
  <c r="F10" i="3" a="1"/>
  <c r="J11" i="3" a="1"/>
  <c r="S10" i="3" a="1"/>
  <c r="O7" i="3" a="1"/>
  <c r="AC11" i="3" a="1"/>
  <c r="Q12" i="3" a="1"/>
  <c r="E9" i="3" a="1"/>
  <c r="R7" i="3" a="1"/>
  <c r="P10" i="3" a="1"/>
  <c r="AF6" i="3" a="1"/>
  <c r="W5" i="3" a="1"/>
  <c r="Y5" i="3" a="1"/>
  <c r="AG10" i="3" a="1"/>
  <c r="Y8" i="3" a="1"/>
  <c r="Z7" i="3" a="1"/>
  <c r="R5" i="3" a="1"/>
  <c r="T8" i="3" a="1"/>
  <c r="F12" i="3" a="1"/>
  <c r="U6" i="3" a="1"/>
  <c r="Y12" i="3" a="1"/>
  <c r="L7" i="3" a="1"/>
  <c r="AF12" i="3" a="1"/>
  <c r="X12" i="3" a="1"/>
  <c r="V11" i="3" a="1"/>
  <c r="J9" i="3" a="1"/>
  <c r="AC4" i="3" a="1"/>
  <c r="AA6" i="3" a="1"/>
  <c r="L10" i="3" a="1"/>
  <c r="AG7" i="3" a="1"/>
  <c r="I6" i="3" a="1"/>
  <c r="L8" i="3" a="1"/>
  <c r="U10" i="3" a="1"/>
  <c r="H11" i="3" a="1"/>
  <c r="Q9" i="3" a="1"/>
  <c r="AF7" i="3" a="1"/>
  <c r="I9" i="3" a="1"/>
  <c r="Z11" i="3" a="1"/>
  <c r="T7" i="3" a="1"/>
  <c r="E7" i="3" a="1"/>
  <c r="Z9" i="3" a="1"/>
  <c r="AG12" i="3" a="1"/>
  <c r="G4" i="3" a="1"/>
  <c r="H8" i="3" a="1"/>
  <c r="AD8" i="3" a="1"/>
  <c r="T6" i="3" a="1"/>
  <c r="O6" i="3" a="1"/>
  <c r="J12" i="3" a="1"/>
  <c r="AD5" i="3" a="1"/>
  <c r="O8" i="3" a="1"/>
  <c r="L9" i="3" a="1"/>
  <c r="F4" i="3" a="1"/>
  <c r="T5" i="3" a="1"/>
  <c r="S7" i="3" a="1"/>
  <c r="G9" i="3" a="1"/>
  <c r="S12" i="3" a="1"/>
  <c r="T12" i="3" a="1"/>
  <c r="K7" i="3" a="1"/>
  <c r="AF9" i="3" a="1"/>
  <c r="P12" i="3" a="1"/>
  <c r="I11" i="3" a="1"/>
  <c r="AG9" i="3" a="1"/>
  <c r="K10" i="3" a="1"/>
  <c r="T9" i="3" a="1"/>
  <c r="AA11" i="3" a="1"/>
  <c r="AA4" i="3" a="1"/>
  <c r="N5" i="3" a="1"/>
  <c r="AC8" i="3" a="1"/>
  <c r="AE5" i="3" a="1"/>
  <c r="Z10" i="3" a="1"/>
  <c r="AH5" i="3" a="1"/>
  <c r="E4" i="3" a="1"/>
  <c r="D35" i="27" l="1"/>
  <c r="G31" i="27"/>
  <c r="G29" i="27"/>
  <c r="L6" i="27"/>
  <c r="L8" i="26"/>
  <c r="AC11" i="3"/>
  <c r="P4" i="3"/>
  <c r="V4" i="3"/>
  <c r="AB4" i="3"/>
  <c r="AH3" i="3"/>
  <c r="H5" i="3"/>
  <c r="S6" i="3"/>
  <c r="Y6" i="3"/>
  <c r="AE6" i="3"/>
  <c r="E7" i="3"/>
  <c r="K7" i="3"/>
  <c r="P8" i="3"/>
  <c r="V8" i="3"/>
  <c r="AB8" i="3"/>
  <c r="AH7" i="3"/>
  <c r="H9" i="3"/>
  <c r="S10" i="3"/>
  <c r="Y10" i="3"/>
  <c r="AE10" i="3"/>
  <c r="E11" i="3"/>
  <c r="K11" i="3"/>
  <c r="Q7" i="3"/>
  <c r="AF9" i="3"/>
  <c r="J4" i="3"/>
  <c r="O5" i="3"/>
  <c r="U5" i="3"/>
  <c r="AA5" i="3"/>
  <c r="AG5" i="3"/>
  <c r="G6" i="3"/>
  <c r="R7" i="3"/>
  <c r="X7" i="3"/>
  <c r="AD7" i="3"/>
  <c r="J8" i="3"/>
  <c r="O9" i="3"/>
  <c r="U9" i="3"/>
  <c r="AA9" i="3"/>
  <c r="AG9" i="3"/>
  <c r="G10" i="3"/>
  <c r="R11" i="3"/>
  <c r="X11" i="3"/>
  <c r="AD11" i="3"/>
  <c r="AF5" i="3"/>
  <c r="Z9" i="3"/>
  <c r="Q4" i="3"/>
  <c r="W4" i="3"/>
  <c r="AC4" i="3"/>
  <c r="I5" i="3"/>
  <c r="N6" i="3"/>
  <c r="T6" i="3"/>
  <c r="Z6" i="3"/>
  <c r="AF6" i="3"/>
  <c r="F7" i="3"/>
  <c r="L7" i="3"/>
  <c r="Q8" i="3"/>
  <c r="W8" i="3"/>
  <c r="AC8" i="3"/>
  <c r="I9" i="3"/>
  <c r="N10" i="3"/>
  <c r="T10" i="3"/>
  <c r="Z10" i="3"/>
  <c r="AF10" i="3"/>
  <c r="F11" i="3"/>
  <c r="L11" i="3"/>
  <c r="T5" i="3"/>
  <c r="N9" i="3"/>
  <c r="E4" i="3"/>
  <c r="K4" i="3"/>
  <c r="P5" i="3"/>
  <c r="V5" i="3"/>
  <c r="AB5" i="3"/>
  <c r="AH4" i="3"/>
  <c r="H6" i="3"/>
  <c r="S7" i="3"/>
  <c r="Y7" i="3"/>
  <c r="AE7" i="3"/>
  <c r="E8" i="3"/>
  <c r="K8" i="3"/>
  <c r="P9" i="3"/>
  <c r="V9" i="3"/>
  <c r="AB9" i="3"/>
  <c r="AH8" i="3"/>
  <c r="H10" i="3"/>
  <c r="S11" i="3"/>
  <c r="Y11" i="3"/>
  <c r="AE11" i="3"/>
  <c r="F6" i="3"/>
  <c r="Q11" i="3"/>
  <c r="R4" i="3"/>
  <c r="X4" i="3"/>
  <c r="AD4" i="3"/>
  <c r="J5" i="3"/>
  <c r="O6" i="3"/>
  <c r="U6" i="3"/>
  <c r="AA6" i="3"/>
  <c r="AG6" i="3"/>
  <c r="G7" i="3"/>
  <c r="R8" i="3"/>
  <c r="X8" i="3"/>
  <c r="AD8" i="3"/>
  <c r="J9" i="3"/>
  <c r="O10" i="3"/>
  <c r="U10" i="3"/>
  <c r="AA10" i="3"/>
  <c r="AG10" i="3"/>
  <c r="G11" i="3"/>
  <c r="I8" i="3"/>
  <c r="W11" i="3"/>
  <c r="F4" i="3"/>
  <c r="L4" i="3"/>
  <c r="Q5" i="3"/>
  <c r="W5" i="3"/>
  <c r="AC5" i="3"/>
  <c r="I6" i="3"/>
  <c r="N7" i="3"/>
  <c r="T7" i="3"/>
  <c r="Z7" i="3"/>
  <c r="AF7" i="3"/>
  <c r="F8" i="3"/>
  <c r="L8" i="3"/>
  <c r="Q9" i="3"/>
  <c r="W9" i="3"/>
  <c r="AC9" i="3"/>
  <c r="I10" i="3"/>
  <c r="N11" i="3"/>
  <c r="T11" i="3"/>
  <c r="Z11" i="3"/>
  <c r="AF11" i="3"/>
  <c r="AC7" i="3"/>
  <c r="S4" i="3"/>
  <c r="Y4" i="3"/>
  <c r="AE4" i="3"/>
  <c r="E5" i="3"/>
  <c r="K5" i="3"/>
  <c r="P6" i="3"/>
  <c r="V6" i="3"/>
  <c r="AB6" i="3"/>
  <c r="AH5" i="3"/>
  <c r="H7" i="3"/>
  <c r="S8" i="3"/>
  <c r="Y8" i="3"/>
  <c r="AE8" i="3"/>
  <c r="E9" i="3"/>
  <c r="K9" i="3"/>
  <c r="P10" i="3"/>
  <c r="V10" i="3"/>
  <c r="AB10" i="3"/>
  <c r="AH9" i="3"/>
  <c r="H11" i="3"/>
  <c r="L6" i="3"/>
  <c r="L10" i="3"/>
  <c r="G4" i="3"/>
  <c r="R5" i="3"/>
  <c r="X5" i="3"/>
  <c r="AD5" i="3"/>
  <c r="J6" i="3"/>
  <c r="O7" i="3"/>
  <c r="U7" i="3"/>
  <c r="AA7" i="3"/>
  <c r="AG7" i="3"/>
  <c r="G8" i="3"/>
  <c r="R9" i="3"/>
  <c r="X9" i="3"/>
  <c r="AD9" i="3"/>
  <c r="J10" i="3"/>
  <c r="O11" i="3"/>
  <c r="U11" i="3"/>
  <c r="AA11" i="3"/>
  <c r="AG11" i="3"/>
  <c r="N5" i="3"/>
  <c r="F10" i="3"/>
  <c r="N4" i="3"/>
  <c r="T4" i="3"/>
  <c r="Z4" i="3"/>
  <c r="AF4" i="3"/>
  <c r="F5" i="3"/>
  <c r="L5" i="3"/>
  <c r="Q6" i="3"/>
  <c r="W6" i="3"/>
  <c r="AC6" i="3"/>
  <c r="I7" i="3"/>
  <c r="N8" i="3"/>
  <c r="T8" i="3"/>
  <c r="Z8" i="3"/>
  <c r="AF8" i="3"/>
  <c r="F9" i="3"/>
  <c r="L9" i="3"/>
  <c r="Q10" i="3"/>
  <c r="W10" i="3"/>
  <c r="AC10" i="3"/>
  <c r="I11" i="3"/>
  <c r="Z5" i="3"/>
  <c r="T9" i="3"/>
  <c r="H4" i="3"/>
  <c r="S5" i="3"/>
  <c r="Y5" i="3"/>
  <c r="AE5" i="3"/>
  <c r="E6" i="3"/>
  <c r="K6" i="3"/>
  <c r="P7" i="3"/>
  <c r="V7" i="3"/>
  <c r="AB7" i="3"/>
  <c r="AH6" i="3"/>
  <c r="H8" i="3"/>
  <c r="S9" i="3"/>
  <c r="Y9" i="3"/>
  <c r="AE9" i="3"/>
  <c r="E10" i="3"/>
  <c r="K10" i="3"/>
  <c r="P11" i="3"/>
  <c r="V11" i="3"/>
  <c r="AB11" i="3"/>
  <c r="AH10" i="3"/>
  <c r="I4" i="3"/>
  <c r="W7" i="3"/>
  <c r="O4" i="3"/>
  <c r="U4" i="3"/>
  <c r="AA4" i="3"/>
  <c r="AG4" i="3"/>
  <c r="G5" i="3"/>
  <c r="R6" i="3"/>
  <c r="X6" i="3"/>
  <c r="AD6" i="3"/>
  <c r="J7" i="3"/>
  <c r="O8" i="3"/>
  <c r="U8" i="3"/>
  <c r="AA8" i="3"/>
  <c r="AG8" i="3"/>
  <c r="G9" i="3"/>
  <c r="R10" i="3"/>
  <c r="X10" i="3"/>
  <c r="AD10" i="3"/>
  <c r="J11" i="3"/>
  <c r="H12" i="3"/>
  <c r="G12" i="3"/>
  <c r="AG12" i="3"/>
  <c r="AE12" i="3"/>
  <c r="Y12" i="3"/>
  <c r="S12" i="3"/>
  <c r="AF12" i="3"/>
  <c r="L12" i="3"/>
  <c r="F12" i="3"/>
  <c r="AA12" i="3"/>
  <c r="AD12" i="3"/>
  <c r="X12" i="3"/>
  <c r="R12" i="3"/>
  <c r="N12" i="3"/>
  <c r="K12" i="3"/>
  <c r="E12" i="3"/>
  <c r="Z12" i="3"/>
  <c r="AC12" i="3"/>
  <c r="W12" i="3"/>
  <c r="Q12" i="3"/>
  <c r="T12" i="3"/>
  <c r="J12" i="3"/>
  <c r="O12" i="3"/>
  <c r="P12" i="3"/>
  <c r="U12" i="3"/>
  <c r="AH11" i="3"/>
  <c r="I12" i="3"/>
  <c r="L6" i="26"/>
  <c r="D35" i="26"/>
  <c r="G31" i="26"/>
  <c r="G29" i="26"/>
  <c r="L8" i="25"/>
  <c r="AB12" i="3" a="1"/>
  <c r="V12" i="3" a="1"/>
  <c r="AB12" i="3" l="1"/>
  <c r="V12" i="3"/>
  <c r="M4" i="3"/>
  <c r="M11" i="3"/>
  <c r="M8" i="3"/>
  <c r="M10" i="3"/>
  <c r="M5" i="3"/>
  <c r="M6" i="3"/>
  <c r="M9" i="3"/>
  <c r="M7" i="3"/>
  <c r="M12" i="3"/>
  <c r="G30" i="25"/>
  <c r="G28" i="25"/>
  <c r="G27" i="25"/>
  <c r="G26" i="25"/>
  <c r="G25" i="25"/>
  <c r="G24" i="25"/>
  <c r="G23" i="25"/>
  <c r="F22" i="25"/>
  <c r="F29" i="25" s="1"/>
  <c r="F31" i="25" s="1"/>
  <c r="D36" i="25" s="1"/>
  <c r="E22" i="25"/>
  <c r="G22" i="25" s="1"/>
  <c r="G21" i="25"/>
  <c r="C21" i="25"/>
  <c r="G20" i="25"/>
  <c r="C20" i="25"/>
  <c r="G19" i="25"/>
  <c r="C19" i="25"/>
  <c r="G18" i="25"/>
  <c r="C18" i="25"/>
  <c r="G17" i="25"/>
  <c r="C17" i="25"/>
  <c r="G16" i="25"/>
  <c r="C16" i="25"/>
  <c r="G15" i="25"/>
  <c r="C15" i="25"/>
  <c r="G14" i="25"/>
  <c r="C14" i="25"/>
  <c r="G13" i="25"/>
  <c r="C13" i="25"/>
  <c r="L6" i="25" l="1"/>
  <c r="E29" i="25"/>
  <c r="E31" i="25" l="1"/>
  <c r="G29" i="25"/>
  <c r="D35" i="25" l="1"/>
  <c r="G31" i="25"/>
  <c r="L8" i="24" l="1"/>
  <c r="D7" i="11" l="1"/>
  <c r="A6" i="3" l="1"/>
  <c r="C39" i="24" l="1"/>
  <c r="G30" i="24"/>
  <c r="F29" i="24"/>
  <c r="F31" i="24" s="1"/>
  <c r="D36" i="24" s="1"/>
  <c r="G28" i="24"/>
  <c r="G27" i="24"/>
  <c r="G26" i="24"/>
  <c r="G25" i="24"/>
  <c r="G24" i="24"/>
  <c r="G23" i="24"/>
  <c r="G22" i="24"/>
  <c r="F22" i="24"/>
  <c r="E22" i="24"/>
  <c r="E29" i="24" s="1"/>
  <c r="G21" i="24"/>
  <c r="C21" i="24"/>
  <c r="G20" i="24"/>
  <c r="C20" i="24"/>
  <c r="G19" i="24"/>
  <c r="C19" i="24"/>
  <c r="G18" i="24"/>
  <c r="C18" i="24"/>
  <c r="G17" i="24"/>
  <c r="C17" i="24"/>
  <c r="G16" i="24"/>
  <c r="C16" i="24"/>
  <c r="G15" i="24"/>
  <c r="C15" i="24"/>
  <c r="G14" i="24"/>
  <c r="C14" i="24"/>
  <c r="G13" i="24"/>
  <c r="C13" i="24"/>
  <c r="C4" i="24"/>
  <c r="A12" i="3"/>
  <c r="A11" i="3"/>
  <c r="A10" i="3"/>
  <c r="A9" i="3"/>
  <c r="A8" i="3"/>
  <c r="A7" i="3"/>
  <c r="E22" i="11"/>
  <c r="E29" i="11" s="1"/>
  <c r="C39" i="23"/>
  <c r="G30" i="23"/>
  <c r="G28" i="23"/>
  <c r="G27" i="23"/>
  <c r="G26" i="23"/>
  <c r="G25" i="23"/>
  <c r="G24" i="23"/>
  <c r="G23" i="23"/>
  <c r="F22" i="23"/>
  <c r="F29" i="23" s="1"/>
  <c r="F31" i="23" s="1"/>
  <c r="D36" i="23" s="1"/>
  <c r="E22" i="23"/>
  <c r="E29" i="23" s="1"/>
  <c r="G21" i="23"/>
  <c r="C21" i="23"/>
  <c r="G20" i="23"/>
  <c r="C20" i="23"/>
  <c r="G19" i="23"/>
  <c r="C19" i="23"/>
  <c r="G18" i="23"/>
  <c r="C18" i="23"/>
  <c r="G17" i="23"/>
  <c r="C17" i="23"/>
  <c r="G16" i="23"/>
  <c r="C16" i="23"/>
  <c r="G15" i="23"/>
  <c r="C15" i="23"/>
  <c r="G14" i="23"/>
  <c r="C14" i="23"/>
  <c r="G13" i="23"/>
  <c r="C13" i="23"/>
  <c r="D7" i="23"/>
  <c r="C4" i="23"/>
  <c r="C39" i="22"/>
  <c r="G30" i="22"/>
  <c r="F29" i="22"/>
  <c r="F31" i="22" s="1"/>
  <c r="D36" i="22" s="1"/>
  <c r="G28" i="22"/>
  <c r="G27" i="22"/>
  <c r="G26" i="22"/>
  <c r="G25" i="22"/>
  <c r="G24" i="22"/>
  <c r="G23" i="22"/>
  <c r="F22" i="22"/>
  <c r="E22" i="22"/>
  <c r="G22" i="22" s="1"/>
  <c r="L8" i="22" s="1"/>
  <c r="G21" i="22"/>
  <c r="C21" i="22"/>
  <c r="G20" i="22"/>
  <c r="C20" i="22"/>
  <c r="G19" i="22"/>
  <c r="C19" i="22"/>
  <c r="G18" i="22"/>
  <c r="C18" i="22"/>
  <c r="G17" i="22"/>
  <c r="C17" i="22"/>
  <c r="G16" i="22"/>
  <c r="C16" i="22"/>
  <c r="G15" i="22"/>
  <c r="C15" i="22"/>
  <c r="G14" i="22"/>
  <c r="C14" i="22"/>
  <c r="G13" i="22"/>
  <c r="C13" i="22"/>
  <c r="D7" i="22"/>
  <c r="C4" i="22"/>
  <c r="C39" i="21"/>
  <c r="G30" i="21"/>
  <c r="F29" i="21"/>
  <c r="F31" i="21" s="1"/>
  <c r="D36" i="21" s="1"/>
  <c r="G28" i="21"/>
  <c r="G27" i="21"/>
  <c r="G26" i="21"/>
  <c r="G25" i="21"/>
  <c r="G24" i="21"/>
  <c r="G23" i="21"/>
  <c r="F22" i="21"/>
  <c r="E22" i="21"/>
  <c r="G22" i="21" s="1"/>
  <c r="L8" i="21" s="1"/>
  <c r="G21" i="21"/>
  <c r="C21" i="21"/>
  <c r="G20" i="21"/>
  <c r="C20" i="21"/>
  <c r="G19" i="21"/>
  <c r="C19" i="21"/>
  <c r="G18" i="21"/>
  <c r="C18" i="21"/>
  <c r="G17" i="21"/>
  <c r="C17" i="21"/>
  <c r="G16" i="21"/>
  <c r="C16" i="21"/>
  <c r="G15" i="21"/>
  <c r="C15" i="21"/>
  <c r="G14" i="21"/>
  <c r="C14" i="21"/>
  <c r="G13" i="21"/>
  <c r="C13" i="21"/>
  <c r="D7" i="21"/>
  <c r="C4" i="21"/>
  <c r="C39" i="20"/>
  <c r="G30" i="20"/>
  <c r="F29" i="20"/>
  <c r="F31" i="20" s="1"/>
  <c r="D36" i="20" s="1"/>
  <c r="G28" i="20"/>
  <c r="G27" i="20"/>
  <c r="G26" i="20"/>
  <c r="G25" i="20"/>
  <c r="G24" i="20"/>
  <c r="G23" i="20"/>
  <c r="F22" i="20"/>
  <c r="E22" i="20"/>
  <c r="G22" i="20" s="1"/>
  <c r="L8" i="20" s="1"/>
  <c r="G21" i="20"/>
  <c r="C21" i="20"/>
  <c r="G20" i="20"/>
  <c r="C20" i="20"/>
  <c r="G19" i="20"/>
  <c r="C19" i="20"/>
  <c r="G18" i="20"/>
  <c r="C18" i="20"/>
  <c r="G17" i="20"/>
  <c r="C17" i="20"/>
  <c r="G16" i="20"/>
  <c r="C16" i="20"/>
  <c r="G15" i="20"/>
  <c r="C15" i="20"/>
  <c r="G14" i="20"/>
  <c r="C14" i="20"/>
  <c r="G13" i="20"/>
  <c r="C13" i="20"/>
  <c r="D7" i="20"/>
  <c r="C4" i="20"/>
  <c r="C21" i="19"/>
  <c r="C21" i="11"/>
  <c r="C39" i="19"/>
  <c r="G30" i="19"/>
  <c r="F29" i="19"/>
  <c r="F31" i="19" s="1"/>
  <c r="D36" i="19" s="1"/>
  <c r="G28" i="19"/>
  <c r="G27" i="19"/>
  <c r="G26" i="19"/>
  <c r="G25" i="19"/>
  <c r="G24" i="19"/>
  <c r="G23" i="19"/>
  <c r="G22" i="19"/>
  <c r="F22" i="19"/>
  <c r="E22" i="19"/>
  <c r="E29" i="19" s="1"/>
  <c r="G21" i="19"/>
  <c r="G20" i="19"/>
  <c r="C20" i="19"/>
  <c r="G19" i="19"/>
  <c r="C19" i="19"/>
  <c r="G18" i="19"/>
  <c r="C18" i="19"/>
  <c r="G17" i="19"/>
  <c r="C17" i="19"/>
  <c r="G16" i="19"/>
  <c r="C16" i="19"/>
  <c r="G15" i="19"/>
  <c r="C15" i="19"/>
  <c r="G14" i="19"/>
  <c r="C14" i="19"/>
  <c r="G13" i="19"/>
  <c r="C13" i="19"/>
  <c r="L8" i="19"/>
  <c r="D7" i="19"/>
  <c r="C4" i="19"/>
  <c r="C14" i="11"/>
  <c r="C15" i="11"/>
  <c r="C16" i="11"/>
  <c r="C17" i="11"/>
  <c r="C18" i="11"/>
  <c r="C19" i="11"/>
  <c r="C20" i="11"/>
  <c r="C13" i="11"/>
  <c r="B12" i="3" a="1"/>
  <c r="B11" i="3" a="1"/>
  <c r="B8" i="3" a="1"/>
  <c r="B5" i="3" a="1"/>
  <c r="B7" i="3" a="1"/>
  <c r="B6" i="3" a="1"/>
  <c r="B9" i="3" a="1"/>
  <c r="B10" i="3" a="1"/>
  <c r="B5" i="3" l="1"/>
  <c r="B11" i="3"/>
  <c r="B10" i="3"/>
  <c r="B8" i="3"/>
  <c r="B9" i="3"/>
  <c r="F11" i="19"/>
  <c r="F11" i="21"/>
  <c r="F11" i="20"/>
  <c r="B12" i="3"/>
  <c r="B6" i="3"/>
  <c r="B7" i="3"/>
  <c r="F11" i="22"/>
  <c r="F11" i="23"/>
  <c r="E31" i="24"/>
  <c r="G29" i="24"/>
  <c r="F11" i="24"/>
  <c r="L6" i="24"/>
  <c r="L6" i="23"/>
  <c r="G22" i="23"/>
  <c r="L8" i="23" s="1"/>
  <c r="E31" i="23"/>
  <c r="D35" i="23" s="1"/>
  <c r="G29" i="23"/>
  <c r="G31" i="23"/>
  <c r="L6" i="22"/>
  <c r="L6" i="21"/>
  <c r="E29" i="22"/>
  <c r="L6" i="19"/>
  <c r="L6" i="20"/>
  <c r="E29" i="21"/>
  <c r="E29" i="20"/>
  <c r="E31" i="19"/>
  <c r="G29" i="19"/>
  <c r="C39" i="11"/>
  <c r="C4" i="11"/>
  <c r="G30" i="11"/>
  <c r="G28" i="11"/>
  <c r="G27" i="11"/>
  <c r="G26" i="11"/>
  <c r="G25" i="11"/>
  <c r="G24" i="11"/>
  <c r="G23" i="11"/>
  <c r="F22" i="11"/>
  <c r="G22" i="11" s="1"/>
  <c r="G21" i="11"/>
  <c r="G20" i="11"/>
  <c r="G19" i="11"/>
  <c r="G18" i="11"/>
  <c r="G17" i="11"/>
  <c r="G16" i="11"/>
  <c r="G15" i="11"/>
  <c r="G14" i="11"/>
  <c r="G13" i="11"/>
  <c r="D35" i="24" l="1"/>
  <c r="G31" i="24"/>
  <c r="L8" i="11"/>
  <c r="F29" i="11"/>
  <c r="G29" i="11" s="1"/>
  <c r="E31" i="22"/>
  <c r="G29" i="22"/>
  <c r="G29" i="21"/>
  <c r="E31" i="21"/>
  <c r="E31" i="20"/>
  <c r="G29" i="20"/>
  <c r="G31" i="19"/>
  <c r="D35" i="19"/>
  <c r="L6" i="11"/>
  <c r="F11" i="11"/>
  <c r="E31" i="11"/>
  <c r="F31" i="11" l="1"/>
  <c r="G31" i="11" s="1"/>
  <c r="D35" i="22"/>
  <c r="G31" i="22"/>
  <c r="G31" i="21"/>
  <c r="D35" i="21"/>
  <c r="D35" i="20"/>
  <c r="G31" i="20"/>
  <c r="D35" i="11"/>
  <c r="D36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Amit Lad</author>
  </authors>
  <commentList>
    <comment ref="L6" authorId="0" shapeId="0" xr:uid="{91105179-8674-465A-8F22-C66C95C225C6}">
      <text>
        <r>
          <rPr>
            <b/>
            <sz val="9"/>
            <color indexed="81"/>
            <rFont val="Tahoma"/>
            <family val="2"/>
          </rPr>
          <t>If this cell is RED then your contribution rate is not within the acceptable tolerance.</t>
        </r>
      </text>
    </comment>
    <comment ref="L8" authorId="0" shapeId="0" xr:uid="{93F6E0F9-883B-4526-BC66-69437B45A7B9}">
      <text>
        <r>
          <rPr>
            <b/>
            <sz val="9"/>
            <color indexed="81"/>
            <rFont val="Tahoma"/>
            <family val="2"/>
          </rPr>
          <t>If this displays INCOMPLETE then there are Mandatory (*) figures missing.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Amit Lad</author>
  </authors>
  <commentList>
    <comment ref="L6" authorId="0" shapeId="0" xr:uid="{4CC313CA-EE5D-42FC-B438-92C29DA8F42C}">
      <text>
        <r>
          <rPr>
            <b/>
            <sz val="9"/>
            <color indexed="81"/>
            <rFont val="Tahoma"/>
            <family val="2"/>
          </rPr>
          <t>If this cell is RED then your contribution rate is not within the acceptable tolerance.</t>
        </r>
      </text>
    </comment>
    <comment ref="L8" authorId="0" shapeId="0" xr:uid="{81F29E13-2E44-4E02-892F-2D72B13DB762}">
      <text>
        <r>
          <rPr>
            <b/>
            <sz val="9"/>
            <color indexed="81"/>
            <rFont val="Tahoma"/>
            <family val="2"/>
          </rPr>
          <t>If this displays INCOMPLETE then there are Mandatory (*) figures missing.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Amit Lad</author>
  </authors>
  <commentList>
    <comment ref="L6" authorId="0" shapeId="0" xr:uid="{ABEDEAC2-C0AE-483D-ADB7-6B3223AA6579}">
      <text>
        <r>
          <rPr>
            <b/>
            <sz val="9"/>
            <color indexed="81"/>
            <rFont val="Tahoma"/>
            <family val="2"/>
          </rPr>
          <t>If this cell is RED then your contribution rate is not within the acceptable tolerance.</t>
        </r>
      </text>
    </comment>
    <comment ref="L8" authorId="0" shapeId="0" xr:uid="{55700DE5-DB96-4B06-8282-7F304B026A41}">
      <text>
        <r>
          <rPr>
            <b/>
            <sz val="9"/>
            <color indexed="81"/>
            <rFont val="Tahoma"/>
            <family val="2"/>
          </rPr>
          <t>If this displays INCOMPLETE then there are Mandatory (*) figures missing.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Amit Lad</author>
  </authors>
  <commentList>
    <comment ref="L6" authorId="0" shapeId="0" xr:uid="{8C11CD49-FAFF-43DB-ACE5-E24A9F650755}">
      <text>
        <r>
          <rPr>
            <b/>
            <sz val="9"/>
            <color indexed="81"/>
            <rFont val="Tahoma"/>
            <family val="2"/>
          </rPr>
          <t>If this cell is RED then your contribution rate is not within the acceptable tolerance.</t>
        </r>
      </text>
    </comment>
    <comment ref="L8" authorId="0" shapeId="0" xr:uid="{0332F338-CA9F-499E-857C-114FA66A8FA8}">
      <text>
        <r>
          <rPr>
            <b/>
            <sz val="9"/>
            <color indexed="81"/>
            <rFont val="Tahoma"/>
            <family val="2"/>
          </rPr>
          <t>If this displays INCOMPLETE then there are Mandatory (*) figures missing.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Amit Lad</author>
  </authors>
  <commentList>
    <comment ref="L6" authorId="0" shapeId="0" xr:uid="{432F39BC-7C97-4EF1-83B8-59B722D3C79B}">
      <text>
        <r>
          <rPr>
            <b/>
            <sz val="9"/>
            <color indexed="81"/>
            <rFont val="Tahoma"/>
            <family val="2"/>
          </rPr>
          <t>If this cell is RED then your contribution rate is not within the acceptable tolerance.</t>
        </r>
      </text>
    </comment>
    <comment ref="L8" authorId="0" shapeId="0" xr:uid="{08656CAF-EAF0-4FC6-8C7A-0E69E5D55BCB}">
      <text>
        <r>
          <rPr>
            <b/>
            <sz val="9"/>
            <color indexed="81"/>
            <rFont val="Tahoma"/>
            <family val="2"/>
          </rPr>
          <t>If this displays INCOMPLETE then there are Mandatory (*) figures missing.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Amit Lad</author>
  </authors>
  <commentList>
    <comment ref="L6" authorId="0" shapeId="0" xr:uid="{5256F923-3498-4B22-81E1-5925B92B4A2D}">
      <text>
        <r>
          <rPr>
            <b/>
            <sz val="9"/>
            <color indexed="81"/>
            <rFont val="Tahoma"/>
            <family val="2"/>
          </rPr>
          <t>If this cell is RED then your contribution rate is not within the acceptable tolerance.</t>
        </r>
      </text>
    </comment>
    <comment ref="L8" authorId="0" shapeId="0" xr:uid="{96B5802A-8C85-442A-B8D5-7EA9BEFB6E3B}">
      <text>
        <r>
          <rPr>
            <b/>
            <sz val="9"/>
            <color indexed="81"/>
            <rFont val="Tahoma"/>
            <family val="2"/>
          </rPr>
          <t>If this displays INCOMPLETE then there are Mandatory (*) figures missing.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Amit Lad</author>
  </authors>
  <commentList>
    <comment ref="L6" authorId="0" shapeId="0" xr:uid="{25ACD9BD-D134-40F3-B877-0FA90EDDEFDB}">
      <text>
        <r>
          <rPr>
            <b/>
            <sz val="9"/>
            <color indexed="81"/>
            <rFont val="Tahoma"/>
            <family val="2"/>
          </rPr>
          <t>If this cell is RED then your contribution rate is not within the acceptable tolerance.</t>
        </r>
      </text>
    </comment>
    <comment ref="L8" authorId="0" shapeId="0" xr:uid="{ED7BFDEA-A453-4F6D-94C1-5760FA0A8F79}">
      <text>
        <r>
          <rPr>
            <b/>
            <sz val="9"/>
            <color indexed="81"/>
            <rFont val="Tahoma"/>
            <family val="2"/>
          </rPr>
          <t>If this displays INCOMPLETE then there are Mandatory (*) figures missing.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Amit Lad</author>
  </authors>
  <commentList>
    <comment ref="L6" authorId="0" shapeId="0" xr:uid="{19264E19-660C-4C45-A43E-084714F5F1A6}">
      <text>
        <r>
          <rPr>
            <b/>
            <sz val="9"/>
            <color indexed="81"/>
            <rFont val="Tahoma"/>
            <family val="2"/>
          </rPr>
          <t>If this cell is RED then your contribution rate is not within the acceptable tolerance.</t>
        </r>
      </text>
    </comment>
    <comment ref="L8" authorId="0" shapeId="0" xr:uid="{3C98F683-0DF0-4CBA-AC3C-342D14C41E37}">
      <text>
        <r>
          <rPr>
            <b/>
            <sz val="9"/>
            <color indexed="81"/>
            <rFont val="Tahoma"/>
            <family val="2"/>
          </rPr>
          <t>If this displays INCOMPLETE then there are Mandatory (*) figures missing.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Amit Lad</author>
  </authors>
  <commentList>
    <comment ref="L6" authorId="0" shapeId="0" xr:uid="{0482B70B-0477-4EAC-AA5D-B3994486395B}">
      <text>
        <r>
          <rPr>
            <b/>
            <sz val="9"/>
            <color indexed="81"/>
            <rFont val="Tahoma"/>
            <family val="2"/>
          </rPr>
          <t>If this cell is RED then your contribution rate is not within the acceptable tolerance.</t>
        </r>
      </text>
    </comment>
    <comment ref="L8" authorId="0" shapeId="0" xr:uid="{2DD93816-71D0-467C-BD4E-96AC885CF577}">
      <text>
        <r>
          <rPr>
            <b/>
            <sz val="9"/>
            <color indexed="81"/>
            <rFont val="Tahoma"/>
            <family val="2"/>
          </rPr>
          <t>If this displays INCOMPLETE then there are Mandatory (*) figures missing.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Amit Lad</author>
  </authors>
  <commentList>
    <comment ref="L6" authorId="0" shapeId="0" xr:uid="{8698FA28-895F-4145-9612-FD089250529A}">
      <text>
        <r>
          <rPr>
            <b/>
            <sz val="9"/>
            <color indexed="81"/>
            <rFont val="Tahoma"/>
            <family val="2"/>
          </rPr>
          <t>If this cell is RED then your contribution rate is not within the acceptable tolerance.</t>
        </r>
      </text>
    </comment>
    <comment ref="L8" authorId="0" shapeId="0" xr:uid="{BF75DB42-29D4-4671-8641-724CF3B080E2}">
      <text>
        <r>
          <rPr>
            <b/>
            <sz val="9"/>
            <color indexed="81"/>
            <rFont val="Tahoma"/>
            <family val="2"/>
          </rPr>
          <t>If this displays INCOMPLETE then there are Mandatory (*) figures missing.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<sst xmlns="http://schemas.openxmlformats.org/spreadsheetml/2006/main" count="1359" uniqueCount="1004">
  <si>
    <t>A</t>
  </si>
  <si>
    <t>B</t>
  </si>
  <si>
    <t>CERTIFICATION BY EMPLOYING AUTHORITY</t>
  </si>
  <si>
    <t>PAYLOCATIONREF</t>
  </si>
  <si>
    <t>PAYLOCATIONNAME</t>
  </si>
  <si>
    <t>FSR</t>
  </si>
  <si>
    <t>Birmingham CC</t>
  </si>
  <si>
    <t>Coventry CC</t>
  </si>
  <si>
    <t>Dudley MBC</t>
  </si>
  <si>
    <t>Sandwell MBC</t>
  </si>
  <si>
    <t>Solihull MBC</t>
  </si>
  <si>
    <t>Walsall MBC</t>
  </si>
  <si>
    <t>Wolverhampton CC</t>
  </si>
  <si>
    <t>Black Country Museum Trust Ltd</t>
  </si>
  <si>
    <t>Wolverhampton Grammar School</t>
  </si>
  <si>
    <t>Chelmsley Wood Town Council</t>
  </si>
  <si>
    <t>Wolverhampton Voluntary Sector Council</t>
  </si>
  <si>
    <t>West Midlands Travel Ltd</t>
  </si>
  <si>
    <t>Birmingham City University</t>
  </si>
  <si>
    <t>Coventry University</t>
  </si>
  <si>
    <t>University of Wolverhampton</t>
  </si>
  <si>
    <t>West Midlands Fire and Civil Defence Authority</t>
  </si>
  <si>
    <t>The Chief Constable for West Midlands Police</t>
  </si>
  <si>
    <t>University College Birmingham</t>
  </si>
  <si>
    <t>South and City College Birmingham</t>
  </si>
  <si>
    <t>Birmingham Metropolitan College</t>
  </si>
  <si>
    <t>Hereward College</t>
  </si>
  <si>
    <t>Dudley College of Technology</t>
  </si>
  <si>
    <t>Halesowen College</t>
  </si>
  <si>
    <t>Sandwell College</t>
  </si>
  <si>
    <t>Solihull College</t>
  </si>
  <si>
    <t>Walsall College</t>
  </si>
  <si>
    <t>Joseph Chamberlain Sixth Form College</t>
  </si>
  <si>
    <t>Coventry and Solihull Waste Disposal Company Ltd</t>
  </si>
  <si>
    <t>New Park Village Tenant Management Organisation</t>
  </si>
  <si>
    <t>West Midlands Growth Company Ltd</t>
  </si>
  <si>
    <t>St Columba's Church Day Centre</t>
  </si>
  <si>
    <t>Sandwell Community Caring Trust</t>
  </si>
  <si>
    <t>The Penderels Trust Ltd</t>
  </si>
  <si>
    <t>Bushbury Hill Estate Management Board</t>
  </si>
  <si>
    <t>Smiths Wood Parish Council</t>
  </si>
  <si>
    <t>Sickle Cell and Thalassaemia Group</t>
  </si>
  <si>
    <t>City of Wolverhampton College</t>
  </si>
  <si>
    <t>Meriden Parish Council</t>
  </si>
  <si>
    <t>Wildside Activity Centre</t>
  </si>
  <si>
    <t>Manor Farm Community Association</t>
  </si>
  <si>
    <t>Bloomsbury Local Management Organisation Ltd</t>
  </si>
  <si>
    <t>Galliford (UK) Ltd</t>
  </si>
  <si>
    <t>Castle Bromwich Parish Council</t>
  </si>
  <si>
    <t>Steps to Work (Walsall) Ltd</t>
  </si>
  <si>
    <t>Home-Start (Walsall)</t>
  </si>
  <si>
    <t>Walsall Housing Group</t>
  </si>
  <si>
    <t>Amey Highways Ltd</t>
  </si>
  <si>
    <t>Walsall City Academy - Thomas Telford MAT</t>
  </si>
  <si>
    <t>WATMOS Community Homes</t>
  </si>
  <si>
    <t>Solihull Community Housing</t>
  </si>
  <si>
    <t>Sandwell Leisure Trust</t>
  </si>
  <si>
    <t>Grace Academy - Tove Learning Trust</t>
  </si>
  <si>
    <t>Pell Frischmann Consultants Ltd</t>
  </si>
  <si>
    <t>Mitie PFI Ltd</t>
  </si>
  <si>
    <t>Wolverhampton Homes</t>
  </si>
  <si>
    <t>Integral UK Ltd (Coventry)</t>
  </si>
  <si>
    <t>BME United Ltd</t>
  </si>
  <si>
    <t>Sandwell Academy - Thomas Telford MAT</t>
  </si>
  <si>
    <t>Dovecotes Tenant Management Organisation Ltd</t>
  </si>
  <si>
    <t>Midland Heart Ltd</t>
  </si>
  <si>
    <t>Housing and Care 21 Ltd</t>
  </si>
  <si>
    <t>Titan Partnership Ltd</t>
  </si>
  <si>
    <t>BAM Construct UK Ltd</t>
  </si>
  <si>
    <t>King Edward VI Sheldon Heath Academy - KEVI AT Birmingham</t>
  </si>
  <si>
    <t>Balfour Beatty Living Places Limited (Coventry)</t>
  </si>
  <si>
    <t>SERCO Ltd (Sandwell)</t>
  </si>
  <si>
    <t>Windsor High School and Sixth Form - Windsor Academy Trust</t>
  </si>
  <si>
    <t>Ninestiles An Academy - Summit Learning Trust</t>
  </si>
  <si>
    <t>Shire Oak Academy - The Mercian Trust</t>
  </si>
  <si>
    <t>Queen Marys High School - The Mercian Trust</t>
  </si>
  <si>
    <t>Queen Marys Grammar School - The Mercian Trust</t>
  </si>
  <si>
    <t>Pegasus Academy - Dudley Academies Trust</t>
  </si>
  <si>
    <t>Barr Beacon School - Matrix Academy Trust</t>
  </si>
  <si>
    <t>The Westwood Academy - Kenilworth Multi-Academy Trust</t>
  </si>
  <si>
    <t>Fairfax School - Fairfax Multi-Academy Trust</t>
  </si>
  <si>
    <t>King Edward VI Camp Hill School for Boys - KEVI AT Birmingham</t>
  </si>
  <si>
    <t>King Edward VI Camp Hill School for Girls - KEVI AT Birmingham</t>
  </si>
  <si>
    <t>King Edward VI Five Ways School - KEVI AT Birmingham</t>
  </si>
  <si>
    <t>Beacon Hill Academy - Dudley Academies Trust</t>
  </si>
  <si>
    <t>The Kingswinford School Academy - Windsor Academy Trust</t>
  </si>
  <si>
    <t>NSL Limited (Solihull)</t>
  </si>
  <si>
    <t>Earls High School (The) - Stour Vale Academy Trust</t>
  </si>
  <si>
    <t>Birmingham Museums Limited</t>
  </si>
  <si>
    <t>Mytime Active</t>
  </si>
  <si>
    <t>Wilson Stuart School - Education Impact Academy Trust</t>
  </si>
  <si>
    <t>Aldridge School - The Mercian Trust</t>
  </si>
  <si>
    <t>Victoria Park Primary Academy - Victoria Academies Trust</t>
  </si>
  <si>
    <t>Balsall Common Primary Academy - Central Schools Trust</t>
  </si>
  <si>
    <t>Acivico (Design Construction and Facilities Management) Ltd</t>
  </si>
  <si>
    <t>Acivico (Building Consultancy) Ltd</t>
  </si>
  <si>
    <t>Sandwell Community Caring Trust (Sandwell Care Homes)</t>
  </si>
  <si>
    <t>St Michael's CofE Primary Academy Handsworth - Birmingham Diocesan Multi-Academy Trust</t>
  </si>
  <si>
    <t>4 Towers TMO Limited</t>
  </si>
  <si>
    <t>Handsworth Wood Girls Academy - Kevi at Birmingham</t>
  </si>
  <si>
    <t>Jubilee Academy Mossley - Academy Transformation Trust</t>
  </si>
  <si>
    <t>Croft Primary Academy - The Elliot Foundation Academies Trust</t>
  </si>
  <si>
    <t>Lordswood Boys School - Central Academies Trust</t>
  </si>
  <si>
    <t>Chilwell Croft Academy - Equitas Academies Trust</t>
  </si>
  <si>
    <t>Goldsmith Primary Academy - Windsor Academy Trust</t>
  </si>
  <si>
    <t>Kings Rise Academy - The Elliot Foundation Academies Trust</t>
  </si>
  <si>
    <t>Caludon Castle School - Castle Phoenix Trust</t>
  </si>
  <si>
    <t>ABM Catering Ltd (Bordesley Green)</t>
  </si>
  <si>
    <t>Places for People Leisure Limited (Harborne Pool)</t>
  </si>
  <si>
    <t>SIPS Education Ltd</t>
  </si>
  <si>
    <t>Lea Forest Primary Academy - Academies Enterprise Trust</t>
  </si>
  <si>
    <t>Four Dwellings Primary Academy - Academies Enterprise Trust</t>
  </si>
  <si>
    <t>Shirestone Community Academy - The Elliot Foundation Academies Trust</t>
  </si>
  <si>
    <t>Aldersley High School - Amethyst Academies Trust</t>
  </si>
  <si>
    <t>Billesley Primary Academy - The Elliot Foundation Academies Trust</t>
  </si>
  <si>
    <t>St Michael's CE Primary School - Birmingham Diocesan Multi-Academy Trust</t>
  </si>
  <si>
    <t>Oaklands Primary - Summit Learning Trust</t>
  </si>
  <si>
    <t>Greenwood Academy - Academies Enterprise Trust</t>
  </si>
  <si>
    <t>Tudor Grange Primary Academy St James - Tudor Grange Academies</t>
  </si>
  <si>
    <t>Parkfield Community School - Excelsior Multi-Academy Trust</t>
  </si>
  <si>
    <t>City Road Academy - Inspire Education Community Trust</t>
  </si>
  <si>
    <t>Culture Coventry</t>
  </si>
  <si>
    <t>Bristnall Academy - Academy Transformation Trust</t>
  </si>
  <si>
    <t>Redhill School - Stour Vale Academy Trust</t>
  </si>
  <si>
    <t>St George's CofE Primary School - Birmingham Diocesan Multi-Academy Trust</t>
  </si>
  <si>
    <t>Perry Hall Primary School - Perry Hall MAT</t>
  </si>
  <si>
    <t>Four Dwellings Academy - Academies Enterprise Trust</t>
  </si>
  <si>
    <t>Timbertree Primary - United Learning Trust</t>
  </si>
  <si>
    <t>George Betts Academy - The Elliot Foundation Academies Trust</t>
  </si>
  <si>
    <t>Hamstead Hall Academy - Hamstead Hall Academy Trust</t>
  </si>
  <si>
    <t>Corngreaves Primary - United Learning Trust</t>
  </si>
  <si>
    <t>Shireland Hall Academy - The Elliot Foundation Academies Trust</t>
  </si>
  <si>
    <t>Stretton Primary Academy - Diocese of Coventry MAT</t>
  </si>
  <si>
    <t>St Laurence's Primary Academy - Diocese of Coventry MAT</t>
  </si>
  <si>
    <t>Yarnfield Academy-Summit Learning Trust</t>
  </si>
  <si>
    <t>Montgomery Primary Academy - Academies Enterprise Trust</t>
  </si>
  <si>
    <t>Cheswick Green Parish Council</t>
  </si>
  <si>
    <t>Pegasus Academy - Summit Learning Trust</t>
  </si>
  <si>
    <t>Alliance in Partnership Ltd (Harborne Primary School)</t>
  </si>
  <si>
    <t>St Edmund's Catholic Academy - St Francis and St Clare Catholic MAC</t>
  </si>
  <si>
    <t>SS Mary &amp; Johns Catholic Primary Academy - St Francis and St Clare Catholic MAC</t>
  </si>
  <si>
    <t>St Teresa's Catholic Primary Academy - St Francis and St Clare Catholic MAC</t>
  </si>
  <si>
    <t>Holy Trinity CE Primary Academy (Handsworth) - Birmingham Diocesan Multi-Academy Trust</t>
  </si>
  <si>
    <t>SS Peter and Paul Catholic Primary Academy and Nursery - St Francis and St Clare Catholic MAC</t>
  </si>
  <si>
    <t>St Michael's Catholic Primary Academy and Nursery - St Francis and St Clare Catholic MAC</t>
  </si>
  <si>
    <t>Tiverton Academy - The Elliot Foundation Academies Trust</t>
  </si>
  <si>
    <t>St George's CofE Academy Newtown - Birmingham Diocesan Multi-Academy Trust</t>
  </si>
  <si>
    <t>Coventry University Enterprises Ltd</t>
  </si>
  <si>
    <t>Hill Farm Primary School - Castle Phoenix Trust</t>
  </si>
  <si>
    <t>Places For People Leisure Limited (Wolverhampton)</t>
  </si>
  <si>
    <t>Radford Primary Academy - Sidney Stringer Academy Trust</t>
  </si>
  <si>
    <t>Ernesford Grange Community Academy - Sidney Stringer Academy Trust</t>
  </si>
  <si>
    <t>Chivenor Primary School - Griffin Schools Trust</t>
  </si>
  <si>
    <t>Rivers Primary Academy - Windsor Academy Trust</t>
  </si>
  <si>
    <t>Walsall Studio School - The Mercian Trust</t>
  </si>
  <si>
    <t>Waverley Studio College - The Waverley Education Foundation Ltd</t>
  </si>
  <si>
    <t>Grestone Primary Academy - Hamstead Hall Academy Trust</t>
  </si>
  <si>
    <t>Kingswood Trust</t>
  </si>
  <si>
    <t>Leigh Primary School - Leigh Trust</t>
  </si>
  <si>
    <t>Ridgewood High School - Stour Vale Academy Trust</t>
  </si>
  <si>
    <t>Aspens-Services Limited (Courthouse Green Primary School)</t>
  </si>
  <si>
    <t>St Judes Academy - St Chad's Academies Trust</t>
  </si>
  <si>
    <t>Berrybrook Primary School - Perry Hall MAT</t>
  </si>
  <si>
    <t>Alliance in Partnership Ltd (Unity Cluster)</t>
  </si>
  <si>
    <t>Atalian Servest Food Co Ltd (Synergy Schools)</t>
  </si>
  <si>
    <t>Northwood Park Primary Academy - SHINE Academies</t>
  </si>
  <si>
    <t>Police and Crime Commissioner West Midlands</t>
  </si>
  <si>
    <t>Atalian Servest Food Co Ltd (John Gulson)</t>
  </si>
  <si>
    <t>Alliance in Partnership Ltd (Broadway)</t>
  </si>
  <si>
    <t>St Gregory's School Coventry - Romero MAC</t>
  </si>
  <si>
    <t>SS Peter and Paul Catholic Primary School - Romero MAC</t>
  </si>
  <si>
    <t>St John Fisher School - Romero MAC</t>
  </si>
  <si>
    <t>St Patrick's Catholic School - Romero MAC</t>
  </si>
  <si>
    <t>Cardinal Wiseman Catholic Academy - Romero MAC</t>
  </si>
  <si>
    <t>Corpus Christi Catholic Primary School - Romero MAC</t>
  </si>
  <si>
    <t>Bournville School - Fairfax Multi-Academy Trust</t>
  </si>
  <si>
    <t>The University of Birmingham School</t>
  </si>
  <si>
    <t>Devonshire Infant Academy - Victoria Academies Trust</t>
  </si>
  <si>
    <t>Devonshire Junior Academy - Victoria Academies Trust</t>
  </si>
  <si>
    <t>Brownmead Academy - Washwood Heath MAT</t>
  </si>
  <si>
    <t>Change Grow Live Ltd</t>
  </si>
  <si>
    <t>Futurelets Ltd</t>
  </si>
  <si>
    <t>NSL Limited (BCC)</t>
  </si>
  <si>
    <t>Jervoise School - Drb Ignite MAT</t>
  </si>
  <si>
    <t>Wychall Primary school - Drb Ignite MAT</t>
  </si>
  <si>
    <t>Holy Rosary Catholic Primary Academy - St Francis and St Clare Catholic MAC</t>
  </si>
  <si>
    <t>St Mary's Catholic Primary - St Francis and St Clare Catholic MAC</t>
  </si>
  <si>
    <t>Our Lady &amp; St Chad Catholic Academy - St Francis and St Clare Catholic MAC</t>
  </si>
  <si>
    <t>Corpus Christi Catholic Primary Academy - St Francis and St Clare Catholic MAC</t>
  </si>
  <si>
    <t>Birmingham Community Leisure Trust (North East Contract)</t>
  </si>
  <si>
    <t>Birmingham Community Leisure Trust (South West Contract)</t>
  </si>
  <si>
    <t>Clifford Bridge Academy - Inspire Education Trust</t>
  </si>
  <si>
    <t>Whittle Academy - Inspire Education Trust</t>
  </si>
  <si>
    <t>Lyndon Academy- Summit Learning Trust</t>
  </si>
  <si>
    <t>Bloxwich Academy - Matrix Academy Trust</t>
  </si>
  <si>
    <t>Atalian Servest Food Co Ltd (Sidney Stringer Academy Trust)</t>
  </si>
  <si>
    <t>ABM Catering Ltd (John Shelton Community Primary School)</t>
  </si>
  <si>
    <t>Dickens Heath Parish Council</t>
  </si>
  <si>
    <t>Sidney Stringer Free Primary School- Sidney Stringer Academy Trust</t>
  </si>
  <si>
    <t>Bickenhill &amp; Marston Green Parish Council</t>
  </si>
  <si>
    <t>Aspens-Services Ltd (St Peters Collegiate)</t>
  </si>
  <si>
    <t>Finham Primary School - Finham Park MAT</t>
  </si>
  <si>
    <t>Manor Park Primary Academy - REAch2 Academy Trust</t>
  </si>
  <si>
    <t>Nonsuch Primary School - Birmingham Diocesan Multi-Academy Trust</t>
  </si>
  <si>
    <t>Grove Primary School - St Martin's Multi Academy Trust</t>
  </si>
  <si>
    <t>Highfield Junior and Infant School - Prince Albert Community Trust</t>
  </si>
  <si>
    <t>Dunstall Hill Primary School - Perry Hall MAT</t>
  </si>
  <si>
    <t>Alliance in Partnership Ltd (Pedmore Primary School)</t>
  </si>
  <si>
    <t>Mazars Ltd (Walsall MBC)</t>
  </si>
  <si>
    <t>Prospects Services (Coventry and Warwickshire)</t>
  </si>
  <si>
    <t>Royal Sutton Coldfield Town Council</t>
  </si>
  <si>
    <t>Yew Tree Community Junior and Infant School- Inspire Education Community Trust</t>
  </si>
  <si>
    <t>Fibbersley Park Academy - Victoria Academies Trust</t>
  </si>
  <si>
    <t>Damson Wood Infant Academy - Central Schools Trust</t>
  </si>
  <si>
    <t>Aspens-Services Ltd (St Peter's Catholic School Solihull)</t>
  </si>
  <si>
    <t>Aspens-Services Ltd (Heartlands Academy)</t>
  </si>
  <si>
    <t>Aspens-Services Ltd (Merritts Brook Academy)</t>
  </si>
  <si>
    <t>Aspens-Services Ltd (Shenley Academy)</t>
  </si>
  <si>
    <t>Aspens-Services Ltd (Mansfield Green Academy)</t>
  </si>
  <si>
    <t>Aspens-Services Ltd (West Walsall E-ACT Academy)</t>
  </si>
  <si>
    <t>West Midlands Combined Authority</t>
  </si>
  <si>
    <t>Alliance in Partnership Ltd (Heart of England School)</t>
  </si>
  <si>
    <t>St Bartholomew's CE Primary School - St Bartholomew's CE Multi Academy Trust</t>
  </si>
  <si>
    <t>Cleantec Services Ltd (Coventry College)</t>
  </si>
  <si>
    <t>Stanton Bridge Primary School- Stanton Bridge Multi Academy Trust</t>
  </si>
  <si>
    <t>Cromwell Primary School - Cromwell Learning Community Academy Trust</t>
  </si>
  <si>
    <t>Quinton Church Primary School - Birmingham Diocesan Multi-Academy Trust</t>
  </si>
  <si>
    <t>Firs Primary School - Washwood Heath MAT</t>
  </si>
  <si>
    <t>Parkgate Primary School - The Futures Trust</t>
  </si>
  <si>
    <t>Phoenix Academy - Academy Transformation Trust</t>
  </si>
  <si>
    <t>Westminster Primary School - Westminster Academy Trust</t>
  </si>
  <si>
    <t>Stirchley Primary School - Evolve Education Trust</t>
  </si>
  <si>
    <t>Keresley Grange Academy - The Futures Trust</t>
  </si>
  <si>
    <t>Heart of Birmingham Vocational College</t>
  </si>
  <si>
    <t>Miquill Catering Ltd (Colton Hills)</t>
  </si>
  <si>
    <t>Miquill Catering Ltd (Woodfield Junior)</t>
  </si>
  <si>
    <t>Colley Lane Primary Academy - Windsor Academy Trust</t>
  </si>
  <si>
    <t>Moreton School - Amethyst Academy Trust</t>
  </si>
  <si>
    <t>Cockshut Hill School - Summit Learning Trust</t>
  </si>
  <si>
    <t>Chandos Primary School - The Elliot Foundation Academies Trust</t>
  </si>
  <si>
    <t>Woodside Community School and Little Bears Nursery - Hales Valley Multi-Academy Trust</t>
  </si>
  <si>
    <t>Lutley Primary School - Hales Valley Multi-Academy Trust</t>
  </si>
  <si>
    <t>Lapal Primary School - Hales Valley Multi-Academy Trust</t>
  </si>
  <si>
    <t>Sandwell Children's Trust</t>
  </si>
  <si>
    <t>King Edward VI Handsworth Grammar School For Boys - Kevi at Birmingham</t>
  </si>
  <si>
    <t>The Bridge School - Forward Education Trust</t>
  </si>
  <si>
    <t>Hodge Hill Primary School - Create Partnership Trust</t>
  </si>
  <si>
    <t>Brays School - Forward Education Trust</t>
  </si>
  <si>
    <t>Hallmoor School - Forward Education Trust</t>
  </si>
  <si>
    <t>MCS Cleaning &amp; Maintenance Ltd (ARK Academies)</t>
  </si>
  <si>
    <t>Dame Elizabeth Cadbury School - Matrix Academy Trust</t>
  </si>
  <si>
    <t>Foxford Community School - Castle Phoenix Trust</t>
  </si>
  <si>
    <t>Greenwich Leisure Limited</t>
  </si>
  <si>
    <t>Thorns Collegiate Academy - Shireland Collegiate Academy Trust</t>
  </si>
  <si>
    <t>St Stephen's Church of England Primary School - St Stephen's Church of England MAT</t>
  </si>
  <si>
    <t>Holyhead Primary Academy - Shireland Collegiate Academy Trust</t>
  </si>
  <si>
    <t>Parkfield Primary School - St Stephen's Church of England MAT</t>
  </si>
  <si>
    <t>Tile Cross Academy - Washwood Heath MAT</t>
  </si>
  <si>
    <t>Caldmore Primary Academy - Academy Transformation Trust</t>
  </si>
  <si>
    <t>Stoke Park School - The Futures Trust</t>
  </si>
  <si>
    <t>KCLS Ltd (St Anne's Primary School)</t>
  </si>
  <si>
    <t>Coventry College</t>
  </si>
  <si>
    <t>The Link Academy - Dudley Academies Trust</t>
  </si>
  <si>
    <t>The Sixth Form College - Summit Learning Trust</t>
  </si>
  <si>
    <t>Aspens Services Ltd (Cottesbrooke Infant School)</t>
  </si>
  <si>
    <t>Olive Hill Primary School - Stour Vale Academy Trust</t>
  </si>
  <si>
    <t>Cardinal Newman Catholic School - Holy Cross MAC</t>
  </si>
  <si>
    <t>LGPS Central</t>
  </si>
  <si>
    <t>Churchill Contract Services Ltd (Moat House Primary School)</t>
  </si>
  <si>
    <t>Netherton COE Primary School - Diocese of Worcester MAT</t>
  </si>
  <si>
    <t>Leigh COE Primary Academy - Diocese of Coventry MAT</t>
  </si>
  <si>
    <t>The Active Wellbeing Society Limited</t>
  </si>
  <si>
    <t>Birmingham Children's Trust Ltd</t>
  </si>
  <si>
    <t>Jewson Limited (Dudley MBC)</t>
  </si>
  <si>
    <t>D'Eyncourt Primary School - Central Learning Partnership Trust</t>
  </si>
  <si>
    <t>ICE Creates Limited (Coventry City Council)</t>
  </si>
  <si>
    <t>Premier Support Services Ltd (Severne Primary School)</t>
  </si>
  <si>
    <t>Villiers Primary School - SHINE Academies</t>
  </si>
  <si>
    <t>Jewellery Quarter Academy - Core Education Trust</t>
  </si>
  <si>
    <t>KWB Corporate Cleaning Ltd (Gilbertstone Primary School)</t>
  </si>
  <si>
    <t>Premier Support Services Ltd (Lady Pool Primary School)</t>
  </si>
  <si>
    <t>St Thomas More Catholic Academy - Holy Cross MAC</t>
  </si>
  <si>
    <t>Richard Lee Primary School - Castle Phoenix Trust</t>
  </si>
  <si>
    <t>Woodthorne Primary School - Perry Hall MAT</t>
  </si>
  <si>
    <t>Alliance in Partnership Ltd (Holy Trinity C of E Primary School)</t>
  </si>
  <si>
    <t>Bishop Ullathorne Catholic School - Holy Cross MAC</t>
  </si>
  <si>
    <t>Alliance in Partnership Ltd (Edgewick Primary School)</t>
  </si>
  <si>
    <t>Christ The King Catholic Academy - Holy Cross MAC</t>
  </si>
  <si>
    <t>St Elizabeth's Catholic Academy - Holy Cross MAC</t>
  </si>
  <si>
    <t>St Augustines Catholic Academy - Holy Cross MAC</t>
  </si>
  <si>
    <t>Tameside Primary Academy - Shireland Collegiate Academy Trust</t>
  </si>
  <si>
    <t>PeoplesFuture Limited</t>
  </si>
  <si>
    <t>Genie Cleaning Services Ltd (Bartley Green School)</t>
  </si>
  <si>
    <t>Cleantec Services Ltd (Four Dwellings Primary Academy)</t>
  </si>
  <si>
    <t>Holy Trinity Catholic School - St Teresa of Calcutta MAC</t>
  </si>
  <si>
    <t>Archbishop Ilsley Catholic School - St Teresa of Calcutta MAC</t>
  </si>
  <si>
    <t>The Pedmore High School - Invictus Education Trust</t>
  </si>
  <si>
    <t>Birchfield Primary School - Prince Albert Community Trust</t>
  </si>
  <si>
    <t>Compass Contract Services (UK) Ltd (ATT Schools)</t>
  </si>
  <si>
    <t>Princethorpe Junior School - DRB Ignite MAT</t>
  </si>
  <si>
    <t>Titan Aston Academy - Titan Education Trust</t>
  </si>
  <si>
    <t>Computer Systems in Education Limited (CTC Kingshurst Academy)</t>
  </si>
  <si>
    <t>Yenton Primary School - Robin Hood Multi Academy Trust</t>
  </si>
  <si>
    <t>Brookfields Primary School - Create Partnership Trust</t>
  </si>
  <si>
    <t>Queensbury School - Education Impact Academy Trust</t>
  </si>
  <si>
    <t>The Ladder School - The Mercian Trust</t>
  </si>
  <si>
    <t>Birmingham and Solihull Mental Health Foundation Trust</t>
  </si>
  <si>
    <t>Accuro FM Ltd (Core Academy Trust)</t>
  </si>
  <si>
    <t>Holy Souls Catholic Primary School - St Teresa of Calcutta MAC</t>
  </si>
  <si>
    <t>Busill Jones Primary School - SHINE Academies</t>
  </si>
  <si>
    <t>Churchill Contract Services Ltd (Dorridge Primary School)</t>
  </si>
  <si>
    <t>Cleantec Services Ltd (Montgomery Primary Academy)</t>
  </si>
  <si>
    <t>Aspens-Services Ltd (Wheelers Lane Technology College)</t>
  </si>
  <si>
    <t>CU Recruitment and Admissions Limited</t>
  </si>
  <si>
    <t>Pearl Hyde Community Primary School - Finham Park MAT</t>
  </si>
  <si>
    <t>King Edward VI Balaam Wood Academy - KEVI at Birmingham</t>
  </si>
  <si>
    <t>Colmers Farm Primary School - Excelsior Multi-Academy Trust</t>
  </si>
  <si>
    <t>Northfield Road Primary School - Stour Vale Academy Trust</t>
  </si>
  <si>
    <t>Bespoke Cleaning Services Ltd (Walsall College)</t>
  </si>
  <si>
    <t>Coombs Catering Partnership Ltd (Moseley High School)</t>
  </si>
  <si>
    <t>Shireland Technology Primary School - Shireland Collegiate Academy Trust</t>
  </si>
  <si>
    <t>West Bromwich Collegiate Academy - Shireland Collegiate Academy Trust</t>
  </si>
  <si>
    <t>Tudor Grange Primary Academy Yew Tree - Tudor Grange Academies Trust</t>
  </si>
  <si>
    <t>Ham Dingle Primary Academy - United Learning Trust</t>
  </si>
  <si>
    <t>Taylor Shaw Ltd (Lighthall School)</t>
  </si>
  <si>
    <t>The Olive School - Small Heath - Star Academies</t>
  </si>
  <si>
    <t>SLM Food &amp; Beverage LTD (Solihull MBC)</t>
  </si>
  <si>
    <t>Miquill Catering Ltd (Busill Jones Primary School)</t>
  </si>
  <si>
    <t>Miquill Catering Ltd (Bushbury Hill Primary School)</t>
  </si>
  <si>
    <t>Baileys Catering Ltd (Woodthorpe Junior and Infant Sch)</t>
  </si>
  <si>
    <t>OVERALL BALANCE</t>
  </si>
  <si>
    <t>BLUE</t>
  </si>
  <si>
    <t>PRIMARY RATE</t>
  </si>
  <si>
    <t>FIGURE ENTRY</t>
  </si>
  <si>
    <t>Actual Pay</t>
  </si>
  <si>
    <t>ARREARS (re previous year end)</t>
  </si>
  <si>
    <t>REFUNDS (re previous year end)</t>
  </si>
  <si>
    <t>TOTAL</t>
  </si>
  <si>
    <t>%</t>
  </si>
  <si>
    <t>ASSUMED PAY</t>
  </si>
  <si>
    <t>SUBTOTAL</t>
  </si>
  <si>
    <t>EMPLOYEE</t>
  </si>
  <si>
    <t>STANDARD CONTRIBUTION BAND</t>
  </si>
  <si>
    <t>ADDITIONAL CONTRIBUTIONS</t>
  </si>
  <si>
    <t>ARCS</t>
  </si>
  <si>
    <t>APCS</t>
  </si>
  <si>
    <r>
      <t>ADJUSTMENTS (re</t>
    </r>
    <r>
      <rPr>
        <b/>
        <sz val="11"/>
        <color theme="1"/>
        <rFont val="Arial"/>
        <family val="2"/>
      </rPr>
      <t xml:space="preserve"> current</t>
    </r>
    <r>
      <rPr>
        <sz val="11"/>
        <color theme="1"/>
        <rFont val="Arial"/>
        <family val="2"/>
      </rPr>
      <t xml:space="preserve"> year end)</t>
    </r>
  </si>
  <si>
    <t>REASON FOR ANY VARIANCE IN RECONCILIATION OF CONTRIBUTIONS</t>
  </si>
  <si>
    <t>EmployerCode</t>
  </si>
  <si>
    <t>PensionablePay</t>
  </si>
  <si>
    <t>AssumedPay</t>
  </si>
  <si>
    <t>ARCs EE</t>
  </si>
  <si>
    <t>ER ADDITIONAL</t>
  </si>
  <si>
    <t>EE ADDITIONAL</t>
  </si>
  <si>
    <t>ER BASIC</t>
  </si>
  <si>
    <t>EE BASIC</t>
  </si>
  <si>
    <t>ARCs ER</t>
  </si>
  <si>
    <t>EMPLOYER NAME</t>
  </si>
  <si>
    <t>APCs EE</t>
  </si>
  <si>
    <t>APCs ER</t>
  </si>
  <si>
    <t>ADJUSTMENTS EE</t>
  </si>
  <si>
    <t>ADJUSTMENT ER</t>
  </si>
  <si>
    <t>TOTALREMITTANCE</t>
  </si>
  <si>
    <t>TOTAL RECEIVABLE</t>
  </si>
  <si>
    <t>PAID TOTAL</t>
  </si>
  <si>
    <t>VARIANCE EES</t>
  </si>
  <si>
    <t>VARIANCE ERS</t>
  </si>
  <si>
    <t>C</t>
  </si>
  <si>
    <t>WEST MIDLANDS PENSION FUND</t>
  </si>
  <si>
    <t>PLEASE COMPLETE THE FIELDS COLOURED</t>
  </si>
  <si>
    <t>Sutton Park Primary School - Prince Albert Community Trust</t>
  </si>
  <si>
    <t>Pheasey Park Farm Primary School - Elston Hall Multi-Academy Trust</t>
  </si>
  <si>
    <t>Blowers Green Primary School - Dudley Academies Trust</t>
  </si>
  <si>
    <t>St Patricks Catholic Primary School - St Francis and St Clare Catholic MAC</t>
  </si>
  <si>
    <t>Cherry Tree Learning Centre - The Skylark Partnership</t>
  </si>
  <si>
    <t>ARREARS EE</t>
  </si>
  <si>
    <t>ARREARS ER</t>
  </si>
  <si>
    <t>REFUNDS EE</t>
  </si>
  <si>
    <t>REFUNDS ER</t>
  </si>
  <si>
    <t>BALANCE EE</t>
  </si>
  <si>
    <t>TOTAL EE</t>
  </si>
  <si>
    <t>TOTAL ER</t>
  </si>
  <si>
    <t>PAID EE</t>
  </si>
  <si>
    <t>PAID ER</t>
  </si>
  <si>
    <t>BALANCE ER</t>
  </si>
  <si>
    <t>TOTAL CONTRIBUTIONS DUE</t>
  </si>
  <si>
    <t>(PLEASE USE THE BLUE BOXES BELOW WITH YOUR REASONS, INCLUDING RELEVANT YEAR FOR ANY ADJUSTMENTS SHOWN)</t>
  </si>
  <si>
    <t xml:space="preserve">  *  THIS DENOTES A MANDATORY FIELD WHICH MUST BE COMPLETED</t>
  </si>
  <si>
    <r>
      <t>EMPLOYER CODE</t>
    </r>
    <r>
      <rPr>
        <b/>
        <vertAlign val="superscript"/>
        <sz val="8"/>
        <color theme="1"/>
        <rFont val="Arial"/>
        <family val="2"/>
      </rPr>
      <t xml:space="preserve"> </t>
    </r>
    <r>
      <rPr>
        <b/>
        <vertAlign val="superscript"/>
        <sz val="9"/>
        <color theme="1"/>
        <rFont val="Arial"/>
        <family val="2"/>
      </rPr>
      <t>*</t>
    </r>
  </si>
  <si>
    <r>
      <t xml:space="preserve">TOTAL PENSIONABLE PAY </t>
    </r>
    <r>
      <rPr>
        <b/>
        <vertAlign val="superscript"/>
        <sz val="9"/>
        <color theme="1"/>
        <rFont val="Arial"/>
        <family val="2"/>
      </rPr>
      <t>*</t>
    </r>
  </si>
  <si>
    <r>
      <t xml:space="preserve">CONTRIBUTIONS PAID </t>
    </r>
    <r>
      <rPr>
        <b/>
        <vertAlign val="superscript"/>
        <sz val="9"/>
        <color theme="1"/>
        <rFont val="Arial"/>
        <family val="2"/>
      </rPr>
      <t>*</t>
    </r>
  </si>
  <si>
    <t>Aston Manor Academy - Equitas Academies Trust</t>
  </si>
  <si>
    <t>Arden Services (UK) Ltd (Birchfield Primary School)</t>
  </si>
  <si>
    <t>Miquill Catering Ltd (St Bartholomews CE Primary School)</t>
  </si>
  <si>
    <t>Kier Highways Limited (Birmingham City Council)</t>
  </si>
  <si>
    <t>Newtown Primary School - Stour Vale Academy Trust</t>
  </si>
  <si>
    <t>Blue Coat Church of England School and Music College - Inspire Education Trust</t>
  </si>
  <si>
    <t>2020</t>
  </si>
  <si>
    <t>King Edward VI College - Heart of Mercia Multi-Academy Trust</t>
  </si>
  <si>
    <t>Citizen Housing Group</t>
  </si>
  <si>
    <t>Whitley Academy - Finham Park Mat</t>
  </si>
  <si>
    <t>St Mary's C of E Primary Academy &amp; Nursery - Fioretti Trust</t>
  </si>
  <si>
    <t>Nansen Primary School - Leigh Trust</t>
  </si>
  <si>
    <t>Jubilee Park Academy - Rivers C of E Academy Trust</t>
  </si>
  <si>
    <t>Kingsbury Academy - Thrive Education Partnership</t>
  </si>
  <si>
    <t>Castlewood School - Manor Hall Academy Trust</t>
  </si>
  <si>
    <t>Thomas Telford UTC - Thomas Telford MAT</t>
  </si>
  <si>
    <t>Pine Green Academy- The Shaw Education Trust</t>
  </si>
  <si>
    <t>Summerhill Primary Academy - Rivers C of E Academy Trust</t>
  </si>
  <si>
    <t>Evergreen Academy - The Shaw Education Trust</t>
  </si>
  <si>
    <t>Fortis Academy - The Shaw Education Trust</t>
  </si>
  <si>
    <t>Marlborough Primary School - Leigh Trust</t>
  </si>
  <si>
    <t>Aspens-Services Ltd (St James Church of England Primary School)</t>
  </si>
  <si>
    <t>Cleantec Services Ltd (E-ACT)</t>
  </si>
  <si>
    <t>Shenstone Lodge School - Manor Hall Academy Trust</t>
  </si>
  <si>
    <t>Coombs Catering Partnership Ltd (Redhill Infants &amp; Junior School)</t>
  </si>
  <si>
    <t>Mellors Catering Services Ltd (CORE Education Trust)</t>
  </si>
  <si>
    <t>Starbank Leadership Academy - Star Academies</t>
  </si>
  <si>
    <t>Coventry University Services Ltd</t>
  </si>
  <si>
    <t>Caterlink Ltd (Tudor Grange Academies Trust)</t>
  </si>
  <si>
    <t>Wallbrook Primary Academy - Shireland Collegiate Academy Trust</t>
  </si>
  <si>
    <t>Accuro FM Ltd (Holy Cross MAC)</t>
  </si>
  <si>
    <t>Blackwood School - Central Co-operative Learning Trust</t>
  </si>
  <si>
    <t>W V Living Limited</t>
  </si>
  <si>
    <t>Swanstaff Recruitment Ltd</t>
  </si>
  <si>
    <t>Caterlink Ltd (Diocese of Coventry Multi Academy Trust)</t>
  </si>
  <si>
    <t>Aspens-Services Ltd (Academies Enterprise Trust)</t>
  </si>
  <si>
    <t>St Andrew's Catholic Primary School - Our Lady and All Saints Catholic MAC</t>
  </si>
  <si>
    <t>Our Lady of Compassion Catholic Primary School - Our Lady and All Saints Catholic MAC</t>
  </si>
  <si>
    <t>Our Lady of the Wayside Catholic Primary School - Our Lady and All Saints Catholic MAC</t>
  </si>
  <si>
    <t>Guardian Angels Catholic Primary School - Our Lady and All Saints Catholic MAC</t>
  </si>
  <si>
    <t>Our Lady's Catholic Primary School - Our Lady and All Saints Catholic MAC</t>
  </si>
  <si>
    <t>St Anne's Catholic Primary School - Our Lady and All Saints Catholic MAC</t>
  </si>
  <si>
    <t>St Anthony's Catholic Primary School - Our Lady and All Saints Catholic MAC</t>
  </si>
  <si>
    <t>St Augustine's Catholic Primary School - Our Lady and All Saints Catholic MAC</t>
  </si>
  <si>
    <t>St George and St Teresa Catholic Primary School - Our Lady and All Saints Catholic MAC</t>
  </si>
  <si>
    <t>St John the Baptist Catholic Primary School - Our Lady and All Saints Catholic MAC</t>
  </si>
  <si>
    <t>St Peter's Catholic School - Our Lady and All Saints Catholic MAC</t>
  </si>
  <si>
    <t>St Wilfrids Catholic Primary School - Our Lady and All Saints Catholic MAC</t>
  </si>
  <si>
    <t>Innovate Services Limited (Westwood Academy)</t>
  </si>
  <si>
    <t>Marston Holdings Ltd (Wolverhampton CC)</t>
  </si>
  <si>
    <t>King Edward VI Northfield School for Girls - KEVI at Birmingham</t>
  </si>
  <si>
    <t>Alliance in Partnership Ltd (Sutton Coldfield Grammar School for Girls)</t>
  </si>
  <si>
    <t>ABM Catering Ltd (S4S Cluster)</t>
  </si>
  <si>
    <t>Coventry University Online Services</t>
  </si>
  <si>
    <t>PRIMARY RATE CONTRIBUTIONS *</t>
  </si>
  <si>
    <t>SIGNED</t>
  </si>
  <si>
    <t>NAME</t>
  </si>
  <si>
    <t>DATE</t>
  </si>
  <si>
    <t>2019</t>
  </si>
  <si>
    <t>2021</t>
  </si>
  <si>
    <t>2017</t>
  </si>
  <si>
    <t>2018</t>
  </si>
  <si>
    <t>2016</t>
  </si>
  <si>
    <t>JOB TITLE</t>
  </si>
  <si>
    <t>Year</t>
  </si>
  <si>
    <t>D8</t>
  </si>
  <si>
    <t>G8</t>
  </si>
  <si>
    <t>E22</t>
  </si>
  <si>
    <t>F22</t>
  </si>
  <si>
    <t>F23</t>
  </si>
  <si>
    <t>E24</t>
  </si>
  <si>
    <t>F24</t>
  </si>
  <si>
    <t>E25</t>
  </si>
  <si>
    <t>F25</t>
  </si>
  <si>
    <t>E26</t>
  </si>
  <si>
    <t>F26</t>
  </si>
  <si>
    <t>E27</t>
  </si>
  <si>
    <t>F27</t>
  </si>
  <si>
    <t>E28</t>
  </si>
  <si>
    <t>F28</t>
  </si>
  <si>
    <t>E29</t>
  </si>
  <si>
    <t>F29</t>
  </si>
  <si>
    <t>G29</t>
  </si>
  <si>
    <t>E30</t>
  </si>
  <si>
    <t>F30</t>
  </si>
  <si>
    <t>G30</t>
  </si>
  <si>
    <t>E31</t>
  </si>
  <si>
    <t>F31</t>
  </si>
  <si>
    <t>G31</t>
  </si>
  <si>
    <t>E35</t>
  </si>
  <si>
    <t>E36</t>
  </si>
  <si>
    <t>D43</t>
  </si>
  <si>
    <t>D40</t>
  </si>
  <si>
    <t>D41</t>
  </si>
  <si>
    <t>D42</t>
  </si>
  <si>
    <t>G6</t>
  </si>
  <si>
    <t>E23</t>
  </si>
  <si>
    <t>Murray Hall Community Trust Limited</t>
  </si>
  <si>
    <t>Equans Limited</t>
  </si>
  <si>
    <t>Tudor Grange Academy Kingshurst - Tudor Grange Academies Trust</t>
  </si>
  <si>
    <t>Gospel Oak School - Central Region Schools Trust</t>
  </si>
  <si>
    <t>Holyhead School - Central Region Schools Trust</t>
  </si>
  <si>
    <t>Plantsbrook School - Broadleaf Partnership Trust</t>
  </si>
  <si>
    <t>Oldbury Academy - Stour Vale Academy Trust</t>
  </si>
  <si>
    <t>Heath Park - Central Learning Partnership Trust</t>
  </si>
  <si>
    <t>Mesty Croft Academy - Perry Hall MAT</t>
  </si>
  <si>
    <t>Moseley Park - Central Learning Partnership Trust</t>
  </si>
  <si>
    <t>Equans Limited (Broadway School)</t>
  </si>
  <si>
    <t>Equans Limited (Moseley school)</t>
  </si>
  <si>
    <t>Equans Limited (Waverley School)</t>
  </si>
  <si>
    <t>Mitie Facilities Management Ltd (OCOS/WODO/Tipton Schools)</t>
  </si>
  <si>
    <t>Mitie Facilities Management Ltd (Rowley Campus)</t>
  </si>
  <si>
    <t>St Peters Collegiate School - Three Spires Trust</t>
  </si>
  <si>
    <t>Woden Primary School - Central Learning Partnership Trust</t>
  </si>
  <si>
    <t>Equans Limited (HM and Stockland Green School)</t>
  </si>
  <si>
    <t>Bentley Heath Church of England Primary School - Birmingham Diocesan Multi-Academy Trust</t>
  </si>
  <si>
    <t>Town Junior School - Broadleaf Partnership Trust</t>
  </si>
  <si>
    <t>Westcroft School - Central Learning Partnership Trust</t>
  </si>
  <si>
    <t>Equans Regeneration Ltd</t>
  </si>
  <si>
    <t>Finham Park 2- Finham Park MAT</t>
  </si>
  <si>
    <t>Coppice School - Central Learning Partnership Trust</t>
  </si>
  <si>
    <t>Mayfield School - Education Impact Academy Trust</t>
  </si>
  <si>
    <t>Perryfields Academy - Broadleaf Partnership Trust</t>
  </si>
  <si>
    <t>Caterlink Ltd (Shaw Education Trust)</t>
  </si>
  <si>
    <t>Charter Primary School - Castle Phoenix Trust</t>
  </si>
  <si>
    <t>Alliance in Partnership Ltd (Netherton Primary School)</t>
  </si>
  <si>
    <t>CU Corporate Services Limited</t>
  </si>
  <si>
    <t>Alderman's Green Primary School - Triumph Multi Academy Trust</t>
  </si>
  <si>
    <t>Turves Green Boys School - Matrix Academy trust</t>
  </si>
  <si>
    <t>OCS Group UK Ltd (St Matthias)</t>
  </si>
  <si>
    <t>Lightwoods Primary Academy - Shireland Collegiate Academy Trust</t>
  </si>
  <si>
    <t>Prince Albert High School - Prince Albert Community Trust</t>
  </si>
  <si>
    <t>Coombs Catering Partnership Ltd (Heath Mount Schools)</t>
  </si>
  <si>
    <t>ABM Catering Ltd (Prince Albert Community Trust)</t>
  </si>
  <si>
    <t>ABM Catering Ltd (Langley School)</t>
  </si>
  <si>
    <t>ABM Catering Ltd (Leigh Trust)</t>
  </si>
  <si>
    <t>Miquill Catering Ltd (The Cromwell Trust)</t>
  </si>
  <si>
    <t>Mellors Catering Services Ltd (Star Academies)</t>
  </si>
  <si>
    <t>Lea Hall Academy - Forward Education Trust</t>
  </si>
  <si>
    <t>High Point Academy - Forward Education Trust</t>
  </si>
  <si>
    <t>Rufford Primary School - Invictus Education Trust</t>
  </si>
  <si>
    <t>St Joseph's Catholic Primary School - St Teresa of Calcutta MAC</t>
  </si>
  <si>
    <t>St Chad's Catholic Primary School - St Teresa of Calcutta MAC</t>
  </si>
  <si>
    <t>The Rosary Catholic Primary School - St Teresa of Calcutta MAC</t>
  </si>
  <si>
    <t>Leycroft Academy - Forward Education Trust</t>
  </si>
  <si>
    <t>Birches Green Junior School - Robin Hood Multi Academy Trust</t>
  </si>
  <si>
    <t>BOA Stage and Screen Production Academy - Birmingham Ormiston Academy</t>
  </si>
  <si>
    <t>2022</t>
  </si>
  <si>
    <t>VARIANCE IN EMPLOYEES *</t>
  </si>
  <si>
    <t>VARIANCE IN EMPLOYERS *</t>
  </si>
  <si>
    <t>SIGNED *</t>
  </si>
  <si>
    <t>NAME *</t>
  </si>
  <si>
    <t>JOB TITLE *</t>
  </si>
  <si>
    <t>DATE *</t>
  </si>
  <si>
    <t>Barnardo's (Birmingham CC)</t>
  </si>
  <si>
    <t>Coombs Catering Partnership Ltd (Lakey Lane Primary)</t>
  </si>
  <si>
    <t>SIPS Education Ltd (Aston Tower MAT)</t>
  </si>
  <si>
    <t>Coventry University College Limited</t>
  </si>
  <si>
    <t>Dolce Ltd (Hill Farm Primary)</t>
  </si>
  <si>
    <t>Aspens Services (Whitecrest Primary)</t>
  </si>
  <si>
    <t>Aspens Services (Aldermans Green)</t>
  </si>
  <si>
    <t>Alliance in Partnership Ltd (St Patrick's Primary Academy)</t>
  </si>
  <si>
    <t>Equans Regeneration Ltd (BCC)</t>
  </si>
  <si>
    <t>Dolce Ltd (Foxford Community School)</t>
  </si>
  <si>
    <t>Alliance in Partnership Ltd (Aldermoor Farm Pri Sch)</t>
  </si>
  <si>
    <t>Christ Church C of E Secondary Academy- Birmingham Diocesan Multi-Academy Trust</t>
  </si>
  <si>
    <t>BOA Digital Technologies Academy - Birmingham Ormiston Academy Group</t>
  </si>
  <si>
    <t>Daylesford Academy- Solihull Alternative Provision Academy</t>
  </si>
  <si>
    <r>
      <t xml:space="preserve">EMPLOYEE 
</t>
    </r>
    <r>
      <rPr>
        <b/>
        <sz val="8"/>
        <color theme="1"/>
        <rFont val="Arial"/>
        <family val="2"/>
      </rPr>
      <t>(Main Scheme &amp; 50/50)</t>
    </r>
  </si>
  <si>
    <t xml:space="preserve"> </t>
  </si>
  <si>
    <t>Arden Services (UK) Ltd (Highfields J&amp;I School)</t>
  </si>
  <si>
    <t>Compass Contract Services UK Ltd (DRB Ignite MAT)</t>
  </si>
  <si>
    <t>Maxim FM Ltd (Matrix Academy Trust)</t>
  </si>
  <si>
    <t>Sodexo Ltd (Birmingham Diocesan Multi Academy Trust)</t>
  </si>
  <si>
    <t>ABM Catering Ltd (Finham Primary School)</t>
  </si>
  <si>
    <t>Miquill Catering Ltd (John Paul II Multi-Academy Trust)</t>
  </si>
  <si>
    <t>Coombs Catering Partnership Ltd (All Saints Multi Academy Trust)</t>
  </si>
  <si>
    <t>Coventry University London Campus Limited</t>
  </si>
  <si>
    <t>Compass Contract Services (UK) Ltd (St Thomas More Catholic School)</t>
  </si>
  <si>
    <t>Veolia ES (UK) Ltd (Solihull MBC)</t>
  </si>
  <si>
    <t>Innovate Services Limited (Alderbrook School)</t>
  </si>
  <si>
    <t>Mellors Catering Services Ltd (Central Co-operative Learning Trust)</t>
  </si>
  <si>
    <t>Miquill Catering Ltd (Blue Coat CE Academy)</t>
  </si>
  <si>
    <t>Atalian Servest Food Co Ltd (Holy Cross MAC)</t>
  </si>
  <si>
    <t>Tarmac Trading Ltd (Walsall)</t>
  </si>
  <si>
    <t>Aspens Services Ltd - Moor Green Primary Academy</t>
  </si>
  <si>
    <t>Alliance in Partnership Ltd - Springfield Primary School</t>
  </si>
  <si>
    <t>RM Education Ltd (Fairfax MAT)</t>
  </si>
  <si>
    <t>Caterlink Ltd (Perry Hall MAT)</t>
  </si>
  <si>
    <t>Tettenhall Wood School - Amethyst Academies Trust</t>
  </si>
  <si>
    <t>Penn Hall School - Amethyst Academies Trust</t>
  </si>
  <si>
    <t>Highters Heath Primary School - Excelsior Multi Academy Trust</t>
  </si>
  <si>
    <t>Heath Mount Primary School- Excelsior Multi Academy Trust</t>
  </si>
  <si>
    <t>Compass Contract Services (UK) Ltd (Victoria Academies Trust)</t>
  </si>
  <si>
    <t>Caterlink Ltd (S4S Cluster)</t>
  </si>
  <si>
    <t>Caterlink Ltd (Summit Learning Trust)</t>
  </si>
  <si>
    <t>Caterlink Ltd (St Martins MAT)</t>
  </si>
  <si>
    <t>Castle Bromwich Infant and Nursery School - Prosper Together Multi Academy Trust</t>
  </si>
  <si>
    <t>Fordbridge Community Primary School - Prosper Together Multi Academy Trust</t>
  </si>
  <si>
    <t>Castle Bromwich Junior School - Prosper Together Multi Academy Trust</t>
  </si>
  <si>
    <t>Windy Arbor Primary School - Prosper Together Multi Academy Trust</t>
  </si>
  <si>
    <t>Corley Academy - Thrive Education Partnership</t>
  </si>
  <si>
    <t>Rounds Green Primary School - The Elliot Foundation Academies Trust</t>
  </si>
  <si>
    <t>Moat Farm Junior School - Stour Vale Academy Trust</t>
  </si>
  <si>
    <t>Kings Norton Primary School - The Elliot Foundation Academies Trust</t>
  </si>
  <si>
    <t>Queen Victoria - Stour Vale Academy Trust</t>
  </si>
  <si>
    <t>Elm Tree Primary Academy - Victoria Academies Trust</t>
  </si>
  <si>
    <t>Tipton Green Junior School - Elston Hall Learning Trust</t>
  </si>
  <si>
    <t>Holland House Infant School and Nursery - Broadleaf Partnership Trust</t>
  </si>
  <si>
    <t>Oak Meadow Primary School - St Bartholomew's Ce Mat</t>
  </si>
  <si>
    <t>Atalian Servest Food Co Ltd (Fairfax MAT)</t>
  </si>
  <si>
    <t>Innovate Services Limited (St Regis C of E Academy)</t>
  </si>
  <si>
    <t>Hampton in Arden Parish Council</t>
  </si>
  <si>
    <t>Greenfield Primary School - Central Co-Operative Learning Trust</t>
  </si>
  <si>
    <t>Fairhaven Primary School - St Bartholomews CE MAT</t>
  </si>
  <si>
    <t>Prosper Together - MAT Central Team</t>
  </si>
  <si>
    <t>St Mary's CE Primary School - Elements Diocesan Learning Trust</t>
  </si>
  <si>
    <t>Christ Church CE Primary School - Elements Diocesan Learning Trust</t>
  </si>
  <si>
    <t>Pedmore CE Primary School - Elements Diocesan Learning Trust</t>
  </si>
  <si>
    <t>Church of the Ascension CE Primary School - Elements Diocesan Learning Trust</t>
  </si>
  <si>
    <t>Easy Clean Contractors Limited</t>
  </si>
  <si>
    <t>Mary Elliot Academy - Thrive Education Partnership</t>
  </si>
  <si>
    <t>Accuro Facilities Ltd (Shaw Education Trust)</t>
  </si>
  <si>
    <t>Idverde UK Ltd (Solihull)</t>
  </si>
  <si>
    <t>The Oaks Primary School - Drb Ignite Multi Academy Trust</t>
  </si>
  <si>
    <t>Dorridge Primary School (Arden Multi Academy Trust)</t>
  </si>
  <si>
    <t>Coppice Junior School (Arden Multi Academy Tust)</t>
  </si>
  <si>
    <t>Tudor Grange Primary Academy Langley</t>
  </si>
  <si>
    <t>Hollywood Primary School</t>
  </si>
  <si>
    <t>Shireland CBSO Academy (Shireland Collegiate Academy Trust)</t>
  </si>
  <si>
    <t>Shireland Collegiate Academy - Shireland Collegiate Academy Trust</t>
  </si>
  <si>
    <t>Q3 Academy - The Mercian Trust</t>
  </si>
  <si>
    <t>Ormiston Shelfield Community Academy - Ormiston Academies Trust</t>
  </si>
  <si>
    <t>Ormiston Sandwell Community Academy - Ormiston Academies Trust</t>
  </si>
  <si>
    <t>Park Hall Academy - Arden Multi-Academy Trust</t>
  </si>
  <si>
    <t>E-ACT Heartlands Academy - E-ACT Multi-Academy Trust</t>
  </si>
  <si>
    <t>E-ACT Shenley Academy - E-ACT Multi-Academy Trust</t>
  </si>
  <si>
    <t>ARK St Albans Academy - ARK Schools</t>
  </si>
  <si>
    <t>Sidney Stringer Academy - Sidney Stringer Academy Trust</t>
  </si>
  <si>
    <t>E-ACT North Birmingham Academy - E-ACT Multi-Academy Trust</t>
  </si>
  <si>
    <t>Harborne Academy - Harborne Academy SAT</t>
  </si>
  <si>
    <t>Arden Academy - Arden Multi-Academy Trust</t>
  </si>
  <si>
    <t>St Patricks Church of England Primary Academy - St Patricks Church of England Primary SAT</t>
  </si>
  <si>
    <t>Tudor Grange Academy Solihull - Tudor Grange Academies Trust</t>
  </si>
  <si>
    <t>John Henry Newman Catholic College - John Henry Newman Catholic College SAT</t>
  </si>
  <si>
    <t>Wood Green Academy - Wood Green Academy SAT</t>
  </si>
  <si>
    <t>Lordswood Girls' School and Sixth Form Centre - KEVI at Birmingham</t>
  </si>
  <si>
    <t>Ryders Hayes School - Ryders Hayes School SAT</t>
  </si>
  <si>
    <t>Kings Norton Girls' School and Language College - Kings Norton Girls' School SAT</t>
  </si>
  <si>
    <t>Bartley Green School - Bartley Green School SAT</t>
  </si>
  <si>
    <t>Sutton Coldfield Grammar School for Girls - Sutton Coldfield Grammar School for Girls SAT</t>
  </si>
  <si>
    <t>Heart of England School - Heart of England School SAT</t>
  </si>
  <si>
    <t>Light Hall School - Light Hall School SAT</t>
  </si>
  <si>
    <t>Rookery School - Rookery School SAT</t>
  </si>
  <si>
    <t>Finham Park School - Finham Park MAT</t>
  </si>
  <si>
    <t>Langley School - Langley School SAT</t>
  </si>
  <si>
    <t>Alderbrook School - Alderbrook School SAT</t>
  </si>
  <si>
    <t>Lode Heath School - Arden Multi-Academy Trust</t>
  </si>
  <si>
    <t>Deanery Church of England School - Deanery Church of England School SAT</t>
  </si>
  <si>
    <t>Hillcrest School and Sixth Form Centre - Hillcrest School and Sixth Form Centre SAT</t>
  </si>
  <si>
    <t>George Salter Academy - Ormiston Academies Trust</t>
  </si>
  <si>
    <t>King Edward VI Handsworth School - KEVI AT Birmingham</t>
  </si>
  <si>
    <t>King Edward VI Aston School - KEVI AT Birmingham</t>
  </si>
  <si>
    <t>Arthur Terry Learning Partnership Schools - Arthur Terry Learning Partnership</t>
  </si>
  <si>
    <t>Nishkam School Trust Schools - Nishkam Schools Trust</t>
  </si>
  <si>
    <t>The Streetly Academy - The Streetly Academy SAT</t>
  </si>
  <si>
    <t>Ormiston Forge Academy - Ormiston Academies Trust</t>
  </si>
  <si>
    <t>Park Hall Academy - The Loriners MAT</t>
  </si>
  <si>
    <t>Joseph Leckie Academy - Joseph Leckie Academy SAT</t>
  </si>
  <si>
    <t>E-ACT Willenhall Academy - E-ACT Multi-Academy Trust</t>
  </si>
  <si>
    <t>Rockwood Academy - Core Education Trust</t>
  </si>
  <si>
    <t>Bishop Vesey's Grammar School - Bishop Vesey's Grammar School SAT</t>
  </si>
  <si>
    <t>Tudor Grange Primary Academy Hockley Heath - Tudor Grange Academies Trust</t>
  </si>
  <si>
    <t>Warren Farm Primary School - Warren Farm Primary School SAT</t>
  </si>
  <si>
    <t>St Johns C of E Primary School - St Johns C of E Primary School SAT</t>
  </si>
  <si>
    <t>Coundon Court Academy - Coundon Court Academy SAT</t>
  </si>
  <si>
    <t>Barr View Primary &amp; Nursery Academy - Barr View Primary &amp; Nursery Academy SAT</t>
  </si>
  <si>
    <t>Timberley Academy - Timberley Academy SAT</t>
  </si>
  <si>
    <t>Erdington Hall Primary Academy - Summit Learning Trust</t>
  </si>
  <si>
    <t>Woodlands Academy of Learning - Woodlands Academy of Learning SAT</t>
  </si>
  <si>
    <t>Aston University Engineering Academy Birmingham - Aston University Engineering Academy Birmingham SAT</t>
  </si>
  <si>
    <t>Green Meadow Primary School - Excelsior Multi-Academy Trust</t>
  </si>
  <si>
    <t>ARK Tindal Primary Academy - ARK Schools</t>
  </si>
  <si>
    <t>George Dixon Academy - George Dixon Academy SAT</t>
  </si>
  <si>
    <t>Dorrington Academy - Dorrington Academy SAT</t>
  </si>
  <si>
    <t>ARK Kings Academy - ARK Schools</t>
  </si>
  <si>
    <t>Nechells Primary E-ACT Academy - E-ACT Multi-Academy Trust</t>
  </si>
  <si>
    <t>Ormiston Academies Trust Central Office - Ormiston Academies Trust</t>
  </si>
  <si>
    <t>East Birmingham Network Academy - EBN Trust</t>
  </si>
  <si>
    <t>Alston Primary School - Leigh Trust</t>
  </si>
  <si>
    <t>Greenholm Primary School SAT</t>
  </si>
  <si>
    <t>Blue Coat Church of England (Walsall) - Blue Coat Church of England (Walsall) SAT</t>
  </si>
  <si>
    <t>Percy Shurmer Primary Academy - Academies Enterprise Trust</t>
  </si>
  <si>
    <t>West Walsall E-ACT Academy - E-ACT Multi-Academy Trust</t>
  </si>
  <si>
    <t>Birmingham Ormiston Academy - Birmingham Ormiston Academy</t>
  </si>
  <si>
    <t>St Clements C of E Academy Nechells - Birmingham Diocesan Multi-Academy Trust</t>
  </si>
  <si>
    <t>Oasis Academy Blakenhale Junior - Oasis Community Learning</t>
  </si>
  <si>
    <t>Oasis Academy Woodview - Oasis Community Learning</t>
  </si>
  <si>
    <t>Oasis Academy Blakenhale Infants - Oasis Community Learning</t>
  </si>
  <si>
    <t>Tame Valley Academy - Greenheart Learning Partnership</t>
  </si>
  <si>
    <t>Oasis Academy Short Heath - Oasis Community Learning</t>
  </si>
  <si>
    <t>Yardleys School - Yardleys School SAT</t>
  </si>
  <si>
    <t>Woods Bank Academy - The Elliot Foundation Academies Trust</t>
  </si>
  <si>
    <t>Merritts Brook E-ACT Primary Academy - E-ACT Multi-Academy Trust</t>
  </si>
  <si>
    <t>Reedswood E-ACT Primary Academy - E-ACT Multi-Academy Trust</t>
  </si>
  <si>
    <t>James Brindley School - James Brindley School SAT</t>
  </si>
  <si>
    <t>Mansfield Green E-ACT Primary Academy - E-ACT Multi-Academy Trust</t>
  </si>
  <si>
    <t>Bramford Primary School - Griffin Schools Trust</t>
  </si>
  <si>
    <t>Edgar Stammers Academy - Greenheart Learning Partnership</t>
  </si>
  <si>
    <t>Knowle CE Primary Academy - Knowle CE Primary Academy SAT</t>
  </si>
  <si>
    <t>St Joseph's Catholic Primary School - The John Paul II MAC</t>
  </si>
  <si>
    <t>St Nicholas Catholic Primary School - The John Paul II MAC</t>
  </si>
  <si>
    <t>Holy Cross Catholic Primary School - The John Paul II MAC</t>
  </si>
  <si>
    <t>Bishop Walsh Catholic School - The John Paul II MAC</t>
  </si>
  <si>
    <t>Q3 Tipton - The Mercian Trust</t>
  </si>
  <si>
    <t>Acocks Green Primary School - Acocks Green Primary School SAT</t>
  </si>
  <si>
    <t>Washwood Heath Academy - Washwood Heath MAT</t>
  </si>
  <si>
    <t>Oasis Academy Boulton - Oasis Community Learning</t>
  </si>
  <si>
    <t>Oasis Academy Hobmoor - Oasis Community Learning</t>
  </si>
  <si>
    <t>President Kennedy School - The Futures Trust</t>
  </si>
  <si>
    <t>Hawkesley Church Primary Academy - Birmingham Diocesan Multi-Academy Trust</t>
  </si>
  <si>
    <t>Birchills Academy - St Chad's Academies Trust</t>
  </si>
  <si>
    <t>Fairway Primary Academy - Greenheart Learning Partnership</t>
  </si>
  <si>
    <t>Ocker Hill Junior Academy - Ocker Hill Academy Trust</t>
  </si>
  <si>
    <t>Silvertrees Academy - Silvertrees academy SAT</t>
  </si>
  <si>
    <t>St Joseph's Academy - The St John Bosco MAC</t>
  </si>
  <si>
    <t>Bishop Milner Academy - The St John Bosco MAC</t>
  </si>
  <si>
    <t>St Chads Academy - The St John Bosco MAC</t>
  </si>
  <si>
    <t>Reaside Academy - Greenheart Learning Partnership</t>
  </si>
  <si>
    <t>St Bartholomew's C of E Primary Academy - Diocese of Coventry MAT</t>
  </si>
  <si>
    <t>The Orchards  Primary Academy - Greenheart Learning Partnership</t>
  </si>
  <si>
    <t>Wednesbury Oak Academy - Wednesbury Oak Academy SAT</t>
  </si>
  <si>
    <t>Robin Hood Academy - Robin Hood Multi Academy Trust</t>
  </si>
  <si>
    <t>Woodhouse Primary Academy - Greenheart Learning Partnership</t>
  </si>
  <si>
    <t>Broadway Academy - Broadway Academy SAT</t>
  </si>
  <si>
    <t>Twickenham Primary School - Twickenham Primary School SAT</t>
  </si>
  <si>
    <t>St Paul's C of E Primary Academy - St Paul's C of E Primary SAT</t>
  </si>
  <si>
    <t>Greenheart Learning Partnership Central Office - Greenheart Learning Partnership</t>
  </si>
  <si>
    <t>Wodensborough Ormiston Academy - Ormiston Academies Trust</t>
  </si>
  <si>
    <t>Wolverhampton Girls High School - Wolverhampton Girls High School SAT</t>
  </si>
  <si>
    <t>Oasis Academy Foundry - Oasis Community Learning</t>
  </si>
  <si>
    <t>Riverbank Academy - Sidney Stringer Academy Trust</t>
  </si>
  <si>
    <t>Reach School - The Reach Free School Trust</t>
  </si>
  <si>
    <t>WMG Academy for Young Engineers (Coventry) - WMG Academy for Young Engineers MAT</t>
  </si>
  <si>
    <t>Cottesbrooke Infant and Nursery School - Cottesbrooke Infant and Nursery School SAT</t>
  </si>
  <si>
    <t>Smestow School - Matrix Academy Trust</t>
  </si>
  <si>
    <t>Marston Green Infant Academy - Marston Green Infant Academy SAT</t>
  </si>
  <si>
    <t>Smith's Wood Primary Academy - Smith's Wood Primary Academy SAT</t>
  </si>
  <si>
    <t>Integral UK Ltd (Hill Farm Primary School)</t>
  </si>
  <si>
    <t>St Johns C of E Academy - Diocese of Coventry MAT</t>
  </si>
  <si>
    <t>Heathlands Academy - Greenheart Learning Partnership</t>
  </si>
  <si>
    <t>Wednesfield High Academy - Matrix Academy Trust</t>
  </si>
  <si>
    <t>Albert Bradbeer Primary School - Greenheart Learning Partnership</t>
  </si>
  <si>
    <t>Sacred Heart Academy - Romero MAC</t>
  </si>
  <si>
    <t>Good Shepherd Primary School - Romero MAC</t>
  </si>
  <si>
    <t>All Saints National Academy - St Chad's Academies Trust</t>
  </si>
  <si>
    <t>St Gregory's Catholic Primary Academy - Emmaus Catholic Academy Trust</t>
  </si>
  <si>
    <t>Our Lady &amp; St Hubert's Catholic Primary Academy - Emmaus Catholic Academy Trust</t>
  </si>
  <si>
    <t>St Francis Xavier Catholic Primary Academy - Emmaus Catholic Academy Trust</t>
  </si>
  <si>
    <t>St Philip's Catholic Primary Academy - Emmaus Catholic Academy Trust</t>
  </si>
  <si>
    <t>Seva Free School - Sevak Education Trust</t>
  </si>
  <si>
    <t>St Brigid's Catholic Primary School - Lumen Christi Catholic MAC</t>
  </si>
  <si>
    <t>St Columba's Catholic Primary School - Lumen Christi Catholic MAC</t>
  </si>
  <si>
    <t>St Joseph's Catholic Primary School - Emmaus Catholic Academy Trust</t>
  </si>
  <si>
    <t>Our Lady of Fatima Catholic Primary School - Emmaus Catholic Academy Trust</t>
  </si>
  <si>
    <t>St Mary's Catholic Primary School - Emmaus Catholic Academy Trust</t>
  </si>
  <si>
    <t>Calthorpe Academy - Thrive Education Partnership</t>
  </si>
  <si>
    <t>Crestwood School - Invictus Education Trust</t>
  </si>
  <si>
    <t>Hillstone Primary School - Hillstone Primary School SAT</t>
  </si>
  <si>
    <t>Ellowes Hall Sports College - Invictus Education Trust</t>
  </si>
  <si>
    <t>Wyndcliffe Primary School - Leigh Trust</t>
  </si>
  <si>
    <t>Manor Primary School - Manor Multi-Academy Trust</t>
  </si>
  <si>
    <t>St Johns C of E Primary Academy - St Chad's Academies Trust</t>
  </si>
  <si>
    <t>St Martin's C of E Primary School - St Martin's Multi Academy Trust</t>
  </si>
  <si>
    <t>St Paul's Catholic Primary School - Lumen Christi Catholic MAC</t>
  </si>
  <si>
    <t>St James Catholic Primary School - Lumen Christi Catholic MAC</t>
  </si>
  <si>
    <t>St Joseph's Catholic Primary School - Lumen Christi Catholic MAC</t>
  </si>
  <si>
    <t>St Thomas Aquinas Catholic School - Lumen Christi Catholic MAC</t>
  </si>
  <si>
    <t>Field View Primary School - St Martin's Multi Academy Trust</t>
  </si>
  <si>
    <t>Saltley Academy - Washwood Heath MAT</t>
  </si>
  <si>
    <t>Barr's Hill School Academy - The Futures Trust</t>
  </si>
  <si>
    <t>Walsgrave C of E Academy - Inspire Education Trust</t>
  </si>
  <si>
    <t>Waverley School - The Waverley Education Foundation Ltd</t>
  </si>
  <si>
    <t>Academy Transformation Trust Central Office - Academy Transformation Trust</t>
  </si>
  <si>
    <t>Heathfield Primary School - Prince Albert Community Trust</t>
  </si>
  <si>
    <t>Moor Green Primary Academy - REAch2 Academy Trust</t>
  </si>
  <si>
    <t>Prince Albert Primary School - Prince Albert Community Trust</t>
  </si>
  <si>
    <t>Beechwood C of E Primary School - DRB Ignite MAT</t>
  </si>
  <si>
    <t>The Kalsa Academy Wolverhampton - The Khalsa Academies Trust</t>
  </si>
  <si>
    <t>Northfield Manor Primary Academy - Victoria Academies Trust</t>
  </si>
  <si>
    <t>ARK Boulton Academy - ARK Schools</t>
  </si>
  <si>
    <t>The Edge Academy - The Edge Academy SAT</t>
  </si>
  <si>
    <t>The Bromley-Pensnett Primary School - DRB Ignite MAT</t>
  </si>
  <si>
    <t>Manor Way Primary Academy - Windsor Academy Trust</t>
  </si>
  <si>
    <t>Alliance in Partnership Ltd (St Matthias School)</t>
  </si>
  <si>
    <t>Elston Hall Primary School - Elston Hall Multi-Academy Trust</t>
  </si>
  <si>
    <t>Shireland Biomedical UTC - Shireland Collegiate Academy Trust</t>
  </si>
  <si>
    <t>King Solomon International Business School - Falcon Education Academies Trust</t>
  </si>
  <si>
    <t>The Romero Catholic Academy Central Office - Romero MAC</t>
  </si>
  <si>
    <t>Inspire Education Trust Central Office - Inspire Education Trust</t>
  </si>
  <si>
    <t>Highfields School - Highfields School SAT</t>
  </si>
  <si>
    <t>Pool Hayes Academy - Academy Transformation Trust</t>
  </si>
  <si>
    <t>Aston Tower Community Primary School - Aston Tower Multi-Academy Trust</t>
  </si>
  <si>
    <t>Wolverhampton Vocational Training Centre - Central Learning Partnership Trust</t>
  </si>
  <si>
    <t>Compass Contract Services (UK) Ltd (Hall Green Secondary School)</t>
  </si>
  <si>
    <t>Lodge Farm Primary School - SHINE Academies</t>
  </si>
  <si>
    <t>Palmers Cross Primary Academy - Elston Hall Multi-Academy Trust</t>
  </si>
  <si>
    <t>North Walsall Primary Academy - Academy Transformation Trust</t>
  </si>
  <si>
    <t>Lyng Hall School - Finham Park MAT</t>
  </si>
  <si>
    <t>Hob Green Primary School - DRB Ignite MAT</t>
  </si>
  <si>
    <t>Streetsbrook Infant and Early Years Academy - Streetsbrook Academy Trust</t>
  </si>
  <si>
    <t>Princethorpe Infant School - DRB Ignite MAT</t>
  </si>
  <si>
    <t>The Oval Primary School - DRB Ignite MAT</t>
  </si>
  <si>
    <t>Audley Primary School - DRB Ignite MAT</t>
  </si>
  <si>
    <t>Gossey Lane Academy - Washwood Heath MAT</t>
  </si>
  <si>
    <t>Leasowes High School - Invictus Education Trust</t>
  </si>
  <si>
    <t>Erdington Academy - Fairfax Multi-Academy Trust</t>
  </si>
  <si>
    <t>Smith's Wood Academy - Fairfax Multi-Academy Trust</t>
  </si>
  <si>
    <t>Conway Primary School - Create Partnership Trust</t>
  </si>
  <si>
    <t>Greet Primary School - Create Partnership Trust</t>
  </si>
  <si>
    <t>Edward the Elder Primary - Elston Hall Multi-Academy Trust</t>
  </si>
  <si>
    <t>Tenterfields Primary Academy - Windsor Academy Trust</t>
  </si>
  <si>
    <t>St Francis CE Primary School and Nursery - Fioretti Trust</t>
  </si>
  <si>
    <t>Hill Avenue Academy - Manor Multi-Academy Trust</t>
  </si>
  <si>
    <t>East Park Academy - Manor Multi-Academy Trust</t>
  </si>
  <si>
    <t>Broadmeadow Special School - Central Learning Partnership Trust</t>
  </si>
  <si>
    <t>Hearsall Community Academy - Inspire Education Trust</t>
  </si>
  <si>
    <t>Bushbury Lane Academy - Reach2 Academy Trust</t>
  </si>
  <si>
    <t>Canterbury Cross Primary School - Canterbury Cross Educational Trust</t>
  </si>
  <si>
    <t>Cedars Academy- Robin Hood Multi Academy Trust</t>
  </si>
  <si>
    <t>Courthouse Green Primary School - Triumph Multi Academy Trust</t>
  </si>
  <si>
    <t>Topcliffe School - Washwood Heath MAT</t>
  </si>
  <si>
    <t>Bordesley Village Primary School - Cromwell Learning Community Academy Trust</t>
  </si>
  <si>
    <t>Matrix Academy Trust Central Office - Matrix Academy Trust</t>
  </si>
  <si>
    <t>WMG Academy for Young Engineers (Solihull) - WMG Academy for Young Engineers MAT</t>
  </si>
  <si>
    <t>Turves Green Primary School - Excelsior Multi-Academy Trust</t>
  </si>
  <si>
    <t>Netherbrook Primary School - The Elliot Foundation Academies Trust</t>
  </si>
  <si>
    <t>Dudley Wood Primary School - Rivers C of E Academy Trust</t>
  </si>
  <si>
    <t>Ormiston SWB Academy - Ormiston Academies Trust</t>
  </si>
  <si>
    <t>Sledmere Primary School - Perry Hall MAT</t>
  </si>
  <si>
    <t>Kates Hill Primary School - Dudley Academies Trust</t>
  </si>
  <si>
    <t>Woodfield Primary School - St Bartholomew's CE Multi Academy Trust</t>
  </si>
  <si>
    <t>St James Academy - Dudley Academies Trust</t>
  </si>
  <si>
    <t>Birmingham Diocesan Multi-Academy Trust Central Office - Birmingham Diocesan Multi-Academy Trust</t>
  </si>
  <si>
    <t>Goldthorn Park Primary - Elston Hall Multi-Academy Trust</t>
  </si>
  <si>
    <t>Ormiston NEW Academy - Ormiston Academies Trust</t>
  </si>
  <si>
    <t>Priory Primary School - Hales Valley Multi-Academy Trust</t>
  </si>
  <si>
    <t>Hurst Hill Primary School - Hales Valley Multi-Academy Trust</t>
  </si>
  <si>
    <t>Small Heath Leadership Academy - Star Academies</t>
  </si>
  <si>
    <t>City Academy - Core Education Trust</t>
  </si>
  <si>
    <t>Arena Academy - Core Education Trust</t>
  </si>
  <si>
    <t>ARK Victoria Academy - ARK Schools</t>
  </si>
  <si>
    <t>OCS Group UK Ltd (Heath Park)</t>
  </si>
  <si>
    <t>St John Vianney Catholic Primary School - Holy Cross MAC</t>
  </si>
  <si>
    <t>Dudley Academies Trust Central Office - Dudley Academies Trust</t>
  </si>
  <si>
    <t>St Margaret's C of E Primary School - Birmingham Diocesan Multi-Academy Trust</t>
  </si>
  <si>
    <t>St Thomas' C of E Primary School - Manor Multi-Academy Trust</t>
  </si>
  <si>
    <t>St Alban's C of E Primary School - Manor Multi-Academy Trust</t>
  </si>
  <si>
    <t>Hive College - Education Impact Academy Trust</t>
  </si>
  <si>
    <t>Solihull Alternative Provision Academy - Solihull Alternative Provision Academy Trust</t>
  </si>
  <si>
    <t>St Mary and St John Junior and Infant School - The John Paul II MAC</t>
  </si>
  <si>
    <t>Ulverley School - Robin Hood Multi Academy Trust</t>
  </si>
  <si>
    <t>St Peter and St Paul RC Junior and Infant School - The John Paul II MAC</t>
  </si>
  <si>
    <t>Springfield Primary Academy - REAch2 Academy Trust</t>
  </si>
  <si>
    <t>Trinity C of E Primary Academy - St Chad's Academies Trust</t>
  </si>
  <si>
    <t>DRB Ignite Multi-Academy Trust Central Office - DRB Ignite Multi-Academy Trust</t>
  </si>
  <si>
    <t>Holy Cross MAC Central Office - Holy Cross MAC</t>
  </si>
  <si>
    <t>Sacred Heart Catholic School - The John Paul II MAC</t>
  </si>
  <si>
    <t>Coombs Catering Partnership Ltd (Cotteridge/Kings Norton)</t>
  </si>
  <si>
    <t>St Barnabas C of E Primary School - Fioretti Trust</t>
  </si>
  <si>
    <t>ABM Catering Ltd (Raddlebarn Primary School)</t>
  </si>
  <si>
    <t>SLM Community Leisure Limited (Solihull MBC)</t>
  </si>
  <si>
    <t>KWB Corporate Cleaning Ltd (Create Partnership Trust)</t>
  </si>
  <si>
    <t>Miquill Catering Ltd (Elston Hall Multi Academy Trust)</t>
  </si>
  <si>
    <t>St Mary's Catholic Primary School - The St John Bosco MAC</t>
  </si>
  <si>
    <t>St Edmund Campion Catholic School - The John Paul II MAC</t>
  </si>
  <si>
    <t>Stuart Bathurst Catholic High School - The St John Bosco MAC</t>
  </si>
  <si>
    <t>St Thomas More Catholic Primary School - Lumen Christi Catholic MAC</t>
  </si>
  <si>
    <t>SIPS Education Ltd (Sladefield Primary School)</t>
  </si>
  <si>
    <t>St Anthony's Catholic Primary Academy - St Francis and St Clare Catholic MAC</t>
  </si>
  <si>
    <t>Miquill Catering Ltd (Potters Green Primary School)</t>
  </si>
  <si>
    <t>ABM Catering Ltd (Robin Hood Multi Academy Trust)</t>
  </si>
  <si>
    <t>Brownhills Ormiston Academy - Ormiston Academies Trust</t>
  </si>
  <si>
    <t>Caterlink Ltd (Cockshut Hill School)</t>
  </si>
  <si>
    <t>Alliance in Partnership Ltd (Saint John Wall Catholic School)</t>
  </si>
  <si>
    <t>Lady Katherine Leveson Church of England Primary School - Birmingham Diocesan Multi-Academy Trust</t>
  </si>
  <si>
    <t>Abbey Catholic Primary School - The John Paul II MAC</t>
  </si>
  <si>
    <t>Aspens-Services Ltd (Reedswood EAct Primary Academy)</t>
  </si>
  <si>
    <t>Hateley Heath Primary School - Manor Multi-Academy Trust</t>
  </si>
  <si>
    <t>Foxyards Primary School - Manor Multi-Academy Trust</t>
  </si>
  <si>
    <t>Arden Multi Academy Trust Head Office - Arden Multi-Academy Trust</t>
  </si>
  <si>
    <t>St John Fisher Catholic Primary School - Lumen Christi Catholic MAC</t>
  </si>
  <si>
    <t>St John Bosco Catholic Primary School - The St John Bosco MAC</t>
  </si>
  <si>
    <t>St Bernadette's Catholic Primary School - The St John Bosco MAC</t>
  </si>
  <si>
    <t>Innovate Services Limited (The Mercian Trust)</t>
  </si>
  <si>
    <t>The Kings CE School - Three Spires Trust</t>
  </si>
  <si>
    <t>Miquill Catering Ltd (St John Bosco MAT)</t>
  </si>
  <si>
    <t>Miquill Catering Ltd (Broadway Academy)</t>
  </si>
  <si>
    <t>Aspens-Services Ltd (North Birmingham Academy)</t>
  </si>
  <si>
    <t>Brownhills West Primary School - Central Co-operative Learning Trust</t>
  </si>
  <si>
    <t>Thrive Education Partnership Central Office - Thrive Education Partnership</t>
  </si>
  <si>
    <t>St Mark's Catholic Primary School - The St John Bosco MAC</t>
  </si>
  <si>
    <t>Taylor Shaw Ltd (The Futures Trust)</t>
  </si>
  <si>
    <t>Windsor Olympus Academy - Windsor Academy Trust</t>
  </si>
  <si>
    <t>Sodexo Ltd (Oasis Academy Hobmoor, Foundry &amp; Blakenhale)</t>
  </si>
  <si>
    <t>2023</t>
  </si>
  <si>
    <t>2024</t>
  </si>
  <si>
    <t>Solo Service Group Ltd (Queen Mary Grammar School)</t>
  </si>
  <si>
    <t>Aspens Services Ltd (Central RSA)</t>
  </si>
  <si>
    <t>Our Learning Cloud Ltd (The Mercian Trust)</t>
  </si>
  <si>
    <t xml:space="preserve">Vertas Group Ltd (Ormiston Shelfield Community Academy) </t>
  </si>
  <si>
    <t>Pendergate Ltd (Small Heath Leadership Academy)</t>
  </si>
  <si>
    <t>The Heights Academy - Forward Education Trust</t>
  </si>
  <si>
    <t>Miquill Catering Ltd (Knowle Church of England Primary Academy)</t>
  </si>
  <si>
    <t>Caterlink Ltd (Langley Primary School)</t>
  </si>
  <si>
    <t>Alliance in Partnership Ltd (King Edward VI Academy Trust)</t>
  </si>
  <si>
    <t>Dolce Ltd (Park Hall Infant Academy)</t>
  </si>
  <si>
    <t>Aspens Services Ltd (BOA Stage and Screen Production Academy)</t>
  </si>
  <si>
    <t>Paganel Primary School - DRB Ignite MAT</t>
  </si>
  <si>
    <t xml:space="preserve">Springdale Primary School – (Lykos Academy Trust) </t>
  </si>
  <si>
    <t>Warstones Primary Schoool – (Lykos Academy Trust)</t>
  </si>
  <si>
    <t>Thorns Primary School (Excelsior Multi Academy Trust)</t>
  </si>
  <si>
    <t>Frederick Bird Primary School - Inspire Education Trust</t>
  </si>
  <si>
    <t xml:space="preserve">Limbrick Wood - Finham Park MAT </t>
  </si>
  <si>
    <t>Kineton Green Primary School - Summit Learning Trust</t>
  </si>
  <si>
    <t>Withymoor Primary School - Hales Valley MAT</t>
  </si>
  <si>
    <t>Gig Mill Primary School - Hales Valley MAT</t>
  </si>
  <si>
    <t>North Midlands Operations Limited (Wolverhampton CC)</t>
  </si>
  <si>
    <t>Baginton Fields School - Thrive Education Partnership</t>
  </si>
  <si>
    <t>Alliance in Partnership (St Francis Catholic Primary School)</t>
  </si>
  <si>
    <t>Alliance In Partnership (Emmaus Catholic MAC)</t>
  </si>
  <si>
    <t>Pendergate Limited (Fairfax Multi-academy trust)</t>
  </si>
  <si>
    <t>Moat Farm Infant School - Stour Vale</t>
  </si>
  <si>
    <t>CU Academic Services Limited</t>
  </si>
  <si>
    <t>Tenon FM Limited (Finham Park MAT)</t>
  </si>
  <si>
    <t>ABM Catering Ltd (Yardleys School)</t>
  </si>
  <si>
    <t>Innovate Services Ltd (The Phoenix Collegiate - Sandwell)</t>
  </si>
  <si>
    <t>Alliance in Partnership Ltd (Bartley Green School)</t>
  </si>
  <si>
    <t>Caterlink Ltd (Hales Valley Trust)</t>
  </si>
  <si>
    <t>Walsall Wood School (St Martin's Multi Academy Trust)</t>
  </si>
  <si>
    <t>Hawbush Primary School - DRB Ignite MAT</t>
  </si>
  <si>
    <t>Kings Norton Boys School (King Edward VI Multi Academy Trust)</t>
  </si>
  <si>
    <t>Yorkswood Primary School - Robin Hood Multi-Academy Trust</t>
  </si>
  <si>
    <t>Fortem Solutions Limited (Birmingham City Council)</t>
  </si>
  <si>
    <t>Newfield Park Primary - Shireland Collegiate Academy Trust</t>
  </si>
  <si>
    <t>Caterlink Ltd (St Francis and St Clare MAC)</t>
  </si>
  <si>
    <t>Edwards and Ward Ltd (Castlewood School - Manor Hall Academy Trust)</t>
  </si>
  <si>
    <t>Contract Services (W&amp;W) Ltd t_a Prime Facility Services (Birchills CE Community Academy - St Chad's Academies Trust)</t>
  </si>
  <si>
    <t>Contract Services (W&amp;W) Ltd t_a Prime Facility Services (St. Bartholomews CE Multi Academy Trust)</t>
  </si>
  <si>
    <t>Alliance In Partnership Ltd (Colton Hills Community School)</t>
  </si>
  <si>
    <t>Alliance in Partnership Ltd (Element Diocesan Learning Trust)</t>
  </si>
  <si>
    <t>Eco-Clean (Romero Catholic Academy Trust)</t>
  </si>
  <si>
    <t>Alliance In Partnership (Netherbrook Primary School - The Elliot Foundation Academies Trust)</t>
  </si>
  <si>
    <t>Summerfield Primary School - Leigh Trust</t>
  </si>
  <si>
    <t>Contract Services (W&amp;W) Ltd t_a Prime Facility Services (Brownhills Ormiston Academy)</t>
  </si>
  <si>
    <t>Column1</t>
  </si>
  <si>
    <t>TBC</t>
  </si>
  <si>
    <t>00/01/1900</t>
  </si>
  <si>
    <t>2025</t>
  </si>
  <si>
    <t>Kingshurst Parish Council</t>
  </si>
  <si>
    <t>St John's and St Peter's CofE Academy - Fioretti Trust</t>
  </si>
  <si>
    <t>St Thomas CE Academy - Fioretti Trust</t>
  </si>
  <si>
    <t>Dodd Group Ltd (Birmingham CC)</t>
  </si>
  <si>
    <t>Vertas Group Att Schools</t>
  </si>
  <si>
    <t>Hall Green Secondary School - West Midlands Academt Trust</t>
  </si>
  <si>
    <t>Premier Support Services Ltd (Alumwell Infant School)</t>
  </si>
  <si>
    <t>Alliance In Partnership Ltd (Coventry South Cluster Group)</t>
  </si>
  <si>
    <t>Greater Birmingham and Solihull Local Enterprise Partnership</t>
  </si>
  <si>
    <t>Miquill Catering Ltd (Ryder Hayes Academy)</t>
  </si>
  <si>
    <t>CU Apprenticeships (Better Futures) Limited</t>
  </si>
  <si>
    <t>Compass Contract Services (UK) Ltd (Broadleaf Partnership Trust)</t>
  </si>
  <si>
    <t>Solo Service Group Ltd (Walsall Studio School - The Mercian Trust)</t>
  </si>
  <si>
    <t>Pendergate Ltd (Stoke Park School)</t>
  </si>
  <si>
    <t>Compass Contract Services (UK) Ltd (Sandwell MBC)</t>
  </si>
  <si>
    <t>Priory Park Community School (Dudley MBC)</t>
  </si>
  <si>
    <t>Taylor Shaw Ltd (Ham Dingle Primary School - United Learning)</t>
  </si>
  <si>
    <t xml:space="preserve">Pendergate Limited (Hamstead Hall Academy Trust) </t>
  </si>
  <si>
    <t xml:space="preserve">OCS Group UK Ltd (Robin Hood MAT) </t>
  </si>
  <si>
    <t>Alliance in Partnership Ltd (St Mark's C of E Primary School)</t>
  </si>
  <si>
    <t>M&amp;BG Limited (Mill Lodge Primary School) [Did not commence]</t>
  </si>
  <si>
    <t>OCS Food Co Ltd (Roberts Primary School - Dudley MBC)</t>
  </si>
  <si>
    <t>Bentley West Academy - Leigh Trust</t>
  </si>
  <si>
    <t>Dolce Ltd (Dawley Brook Primary School - Dudley MBC)</t>
  </si>
  <si>
    <t>Dolce Limited (Gosford Park)</t>
  </si>
  <si>
    <t>Lakey Lane Primary School (Prince Albert Community Trust)</t>
  </si>
  <si>
    <t>Contract Services - Elston Hall Learning</t>
  </si>
  <si>
    <t>Alliance In Partnership Limited (Howley Grange Primary School - Dudley MBC)</t>
  </si>
  <si>
    <t>Alliance in partnership (Stour Vale Academy Trust)</t>
  </si>
  <si>
    <t>ABM Catering Ltd (Hamstead Hall Academy Trust)</t>
  </si>
  <si>
    <t>ABM Catering Ltd (Central Learning Partnership Trust)</t>
  </si>
  <si>
    <t>Crystal Facilities Management Services (Prince Albert Community Trust)</t>
  </si>
  <si>
    <t>Alliance In Partnership (Knowle CofE Primary Academy)</t>
  </si>
  <si>
    <t>Alliance in Partnership (Light Hall School)</t>
  </si>
  <si>
    <t>Miquill Catering Ltd (Westminster Primary School)</t>
  </si>
  <si>
    <t>Compass Contract Services (U.K.) Ltd (Windsor Academy Trust) - Cleaning</t>
  </si>
  <si>
    <t>Compass Contract Services (U.K.) Ltd (Windsor Academy Trust) - Catering</t>
  </si>
  <si>
    <t>Court Farm Primary - Broadleaf Partnership Trust</t>
  </si>
  <si>
    <t>Central Region Schools Trust</t>
  </si>
  <si>
    <t>Taylor Shaw (Ormiston New Academy)</t>
  </si>
  <si>
    <t>Marston Holdings Limited (Borough Authority of Dudley)</t>
  </si>
  <si>
    <t xml:space="preserve">New Invention Learning Academy - Primary Learning Trust </t>
  </si>
  <si>
    <t>Coventry Alternative Provision Academy - Solihull Alternative Provision Multi Academy Trust</t>
  </si>
  <si>
    <t>KAIROS academy KS3 - YES Trust [Provisional FSR]</t>
  </si>
  <si>
    <t>Kairos Academy KS4 - YES trust [Provisional FSR]</t>
  </si>
  <si>
    <t>Vireo Academy - YES Trust [Provisional FSR]</t>
  </si>
  <si>
    <t>Broadleaf Partnership Trust Central Office</t>
  </si>
  <si>
    <t>Aspens Services Ltd (Our Lady and All Saints MAC)</t>
  </si>
  <si>
    <t>Kingshurst Primary School - Prosper Together Multi Academy Trust</t>
  </si>
  <si>
    <t>Springvale Primary School - Lykos Academy Trust</t>
  </si>
  <si>
    <t>Jessons CofE Primary School - Elements Diocesan Learning Trust</t>
  </si>
  <si>
    <t>Aaron Services Ltd (Equans)</t>
  </si>
  <si>
    <t>Huntingtree Primary School - Stour Vale Academy Trust</t>
  </si>
  <si>
    <t>St Andrews CE Primary School - Ignite Learning Partnership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</si>
</sst>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.00_ ;[Red]\-#,##0.00\ "/>
    <numFmt numFmtId="165" formatCode="0000"/>
    <numFmt numFmtId="166" formatCode="0.00_ ;[Red]\-0.00\ "/>
    <numFmt numFmtId="167" formatCode="0.00%;;&quot;TBC&quot;"/>
    <numFmt numFmtId="168" formatCode="#,##0_ ;[Red]\-#,##0\ "/>
    <numFmt numFmtId="169" formatCode="dd\-mm\-yyyy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b/>
      <sz val="10.5"/>
      <color theme="1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b/>
      <vertAlign val="superscript"/>
      <sz val="8"/>
      <color theme="1"/>
      <name val="Arial"/>
      <family val="2"/>
    </font>
    <font>
      <sz val="9"/>
      <name val="Arial"/>
      <family val="2"/>
    </font>
    <font>
      <b/>
      <vertAlign val="superscript"/>
      <sz val="9"/>
      <color theme="1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1"/>
      <color theme="0"/>
      <name val="Arial"/>
      <family val="2"/>
    </font>
    <font>
      <sz val="11"/>
      <color theme="0" tint="-0.1499984740745262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21" applyNumberFormat="0" applyFill="0" applyAlignment="0" applyProtection="0"/>
    <xf numFmtId="0" fontId="22" fillId="0" borderId="22" applyNumberFormat="0" applyFill="0" applyAlignment="0" applyProtection="0"/>
    <xf numFmtId="0" fontId="23" fillId="0" borderId="23" applyNumberFormat="0" applyFill="0" applyAlignment="0" applyProtection="0"/>
    <xf numFmtId="0" fontId="23" fillId="0" borderId="0" applyNumberFormat="0" applyFill="0" applyBorder="0" applyAlignment="0" applyProtection="0"/>
    <xf numFmtId="0" fontId="24" fillId="5" borderId="0" applyNumberFormat="0" applyBorder="0" applyAlignment="0" applyProtection="0"/>
    <xf numFmtId="0" fontId="25" fillId="6" borderId="0" applyNumberFormat="0" applyBorder="0" applyAlignment="0" applyProtection="0"/>
    <xf numFmtId="0" fontId="26" fillId="7" borderId="0" applyNumberFormat="0" applyBorder="0" applyAlignment="0" applyProtection="0"/>
    <xf numFmtId="0" fontId="27" fillId="8" borderId="24" applyNumberFormat="0" applyAlignment="0" applyProtection="0"/>
    <xf numFmtId="0" fontId="28" fillId="9" borderId="25" applyNumberFormat="0" applyAlignment="0" applyProtection="0"/>
    <xf numFmtId="0" fontId="29" fillId="9" borderId="24" applyNumberFormat="0" applyAlignment="0" applyProtection="0"/>
    <xf numFmtId="0" fontId="30" fillId="0" borderId="26" applyNumberFormat="0" applyFill="0" applyAlignment="0" applyProtection="0"/>
    <xf numFmtId="0" fontId="31" fillId="10" borderId="27" applyNumberFormat="0" applyAlignment="0" applyProtection="0"/>
    <xf numFmtId="0" fontId="32" fillId="0" borderId="0" applyNumberFormat="0" applyFill="0" applyBorder="0" applyAlignment="0" applyProtection="0"/>
    <xf numFmtId="0" fontId="1" fillId="11" borderId="28" applyNumberFormat="0" applyFont="0" applyAlignment="0" applyProtection="0"/>
    <xf numFmtId="0" fontId="33" fillId="0" borderId="0" applyNumberFormat="0" applyFill="0" applyBorder="0" applyAlignment="0" applyProtection="0"/>
    <xf numFmtId="0" fontId="34" fillId="0" borderId="29" applyNumberFormat="0" applyFill="0" applyAlignment="0" applyProtection="0"/>
    <xf numFmtId="0" fontId="3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54">
    <xf numFmtId="0" fontId="0" fillId="0" borderId="0" xfId="0"/>
    <xf numFmtId="43" fontId="0" fillId="0" borderId="0" xfId="1" applyFont="1"/>
    <xf numFmtId="49" fontId="6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vertical="center"/>
    </xf>
    <xf numFmtId="49" fontId="7" fillId="0" borderId="0" xfId="0" applyNumberFormat="1" applyFont="1" applyAlignment="1">
      <alignment horizontal="center" vertical="center"/>
    </xf>
    <xf numFmtId="49" fontId="7" fillId="0" borderId="9" xfId="0" applyNumberFormat="1" applyFont="1" applyBorder="1" applyAlignment="1">
      <alignment vertical="center"/>
    </xf>
    <xf numFmtId="164" fontId="5" fillId="0" borderId="4" xfId="0" applyNumberFormat="1" applyFont="1" applyBorder="1" applyAlignment="1">
      <alignment vertical="center"/>
    </xf>
    <xf numFmtId="164" fontId="6" fillId="0" borderId="4" xfId="0" applyNumberFormat="1" applyFont="1" applyBorder="1" applyAlignment="1">
      <alignment vertical="center"/>
    </xf>
    <xf numFmtId="10" fontId="0" fillId="0" borderId="0" xfId="0" applyNumberFormat="1"/>
    <xf numFmtId="164" fontId="5" fillId="0" borderId="15" xfId="0" applyNumberFormat="1" applyFont="1" applyBorder="1" applyAlignment="1">
      <alignment vertical="center"/>
    </xf>
    <xf numFmtId="164" fontId="5" fillId="0" borderId="11" xfId="0" applyNumberFormat="1" applyFont="1" applyBorder="1" applyAlignment="1">
      <alignment vertical="center"/>
    </xf>
    <xf numFmtId="49" fontId="7" fillId="0" borderId="5" xfId="0" applyNumberFormat="1" applyFont="1" applyBorder="1" applyAlignment="1">
      <alignment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vertical="center"/>
    </xf>
    <xf numFmtId="49" fontId="7" fillId="0" borderId="14" xfId="0" applyNumberFormat="1" applyFont="1" applyBorder="1" applyAlignment="1">
      <alignment horizontal="center" vertical="center"/>
    </xf>
    <xf numFmtId="49" fontId="7" fillId="0" borderId="20" xfId="0" applyNumberFormat="1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49" fontId="7" fillId="0" borderId="20" xfId="0" applyNumberFormat="1" applyFont="1" applyBorder="1" applyAlignment="1">
      <alignment horizontal="left" vertical="center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vertical="center"/>
    </xf>
    <xf numFmtId="164" fontId="5" fillId="0" borderId="18" xfId="0" applyNumberFormat="1" applyFont="1" applyBorder="1" applyAlignment="1">
      <alignment vertical="center"/>
    </xf>
    <xf numFmtId="0" fontId="0" fillId="2" borderId="0" xfId="0" applyFill="1"/>
    <xf numFmtId="10" fontId="2" fillId="2" borderId="4" xfId="2" applyNumberFormat="1" applyFont="1" applyFill="1" applyBorder="1" applyAlignment="1" applyProtection="1">
      <alignment horizontal="center" vertical="center"/>
    </xf>
    <xf numFmtId="10" fontId="5" fillId="2" borderId="4" xfId="2" applyNumberFormat="1" applyFont="1" applyFill="1" applyBorder="1" applyAlignment="1" applyProtection="1">
      <alignment horizontal="center" vertical="center"/>
    </xf>
    <xf numFmtId="43" fontId="0" fillId="2" borderId="0" xfId="1" applyFont="1" applyFill="1"/>
    <xf numFmtId="43" fontId="5" fillId="0" borderId="4" xfId="1" applyFont="1" applyFill="1" applyBorder="1" applyAlignment="1">
      <alignment horizontal="left" vertical="center"/>
    </xf>
    <xf numFmtId="43" fontId="5" fillId="0" borderId="1" xfId="1" applyFont="1" applyFill="1" applyBorder="1" applyAlignment="1">
      <alignment vertical="center"/>
    </xf>
    <xf numFmtId="0" fontId="4" fillId="0" borderId="20" xfId="0" applyFont="1" applyBorder="1"/>
    <xf numFmtId="43" fontId="5" fillId="0" borderId="4" xfId="1" applyFont="1" applyFill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2" fontId="5" fillId="0" borderId="16" xfId="1" applyNumberFormat="1" applyFont="1" applyFill="1" applyBorder="1" applyAlignment="1">
      <alignment horizontal="center" vertical="center"/>
    </xf>
    <xf numFmtId="2" fontId="5" fillId="0" borderId="13" xfId="1" applyNumberFormat="1" applyFont="1" applyFill="1" applyBorder="1" applyAlignment="1">
      <alignment horizontal="center" vertical="center"/>
    </xf>
    <xf numFmtId="2" fontId="5" fillId="0" borderId="17" xfId="1" applyNumberFormat="1" applyFont="1" applyFill="1" applyBorder="1" applyAlignment="1">
      <alignment horizontal="center" vertical="center"/>
    </xf>
    <xf numFmtId="43" fontId="4" fillId="0" borderId="6" xfId="1" applyFont="1" applyFill="1" applyBorder="1" applyAlignment="1">
      <alignment horizontal="left" vertical="center"/>
    </xf>
    <xf numFmtId="43" fontId="4" fillId="0" borderId="5" xfId="1" applyFont="1" applyFill="1" applyBorder="1" applyAlignment="1">
      <alignment horizontal="left" vertical="center"/>
    </xf>
    <xf numFmtId="43" fontId="4" fillId="0" borderId="14" xfId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/>
    </xf>
    <xf numFmtId="43" fontId="4" fillId="0" borderId="8" xfId="1" applyFont="1" applyFill="1" applyBorder="1" applyAlignment="1">
      <alignment horizontal="left" vertical="center"/>
    </xf>
    <xf numFmtId="43" fontId="4" fillId="0" borderId="9" xfId="1" applyFont="1" applyFill="1" applyBorder="1" applyAlignment="1">
      <alignment horizontal="left" vertical="center"/>
    </xf>
    <xf numFmtId="43" fontId="5" fillId="0" borderId="2" xfId="1" applyFont="1" applyFill="1" applyBorder="1" applyAlignment="1">
      <alignment horizontal="left" vertical="center"/>
    </xf>
    <xf numFmtId="49" fontId="6" fillId="0" borderId="6" xfId="0" applyNumberFormat="1" applyFont="1" applyBorder="1" applyAlignment="1">
      <alignment horizontal="left" vertical="center"/>
    </xf>
    <xf numFmtId="49" fontId="6" fillId="0" borderId="5" xfId="0" applyNumberFormat="1" applyFont="1" applyBorder="1" applyAlignment="1">
      <alignment horizontal="left" vertical="center"/>
    </xf>
    <xf numFmtId="49" fontId="6" fillId="0" borderId="7" xfId="0" applyNumberFormat="1" applyFont="1" applyBorder="1" applyAlignment="1">
      <alignment horizontal="left" vertical="center"/>
    </xf>
    <xf numFmtId="49" fontId="6" fillId="0" borderId="20" xfId="0" applyNumberFormat="1" applyFont="1" applyBorder="1" applyAlignment="1">
      <alignment horizontal="left" vertical="center"/>
    </xf>
    <xf numFmtId="49" fontId="11" fillId="0" borderId="4" xfId="0" applyNumberFormat="1" applyFont="1" applyBorder="1" applyAlignment="1">
      <alignment vertical="center"/>
    </xf>
    <xf numFmtId="164" fontId="4" fillId="4" borderId="15" xfId="0" applyNumberFormat="1" applyFont="1" applyFill="1" applyBorder="1" applyAlignment="1" applyProtection="1">
      <alignment vertical="center"/>
      <protection locked="0"/>
    </xf>
    <xf numFmtId="164" fontId="4" fillId="4" borderId="11" xfId="0" applyNumberFormat="1" applyFont="1" applyFill="1" applyBorder="1" applyAlignment="1" applyProtection="1">
      <alignment vertical="center"/>
      <protection locked="0"/>
    </xf>
    <xf numFmtId="164" fontId="4" fillId="4" borderId="18" xfId="0" applyNumberFormat="1" applyFont="1" applyFill="1" applyBorder="1" applyAlignment="1" applyProtection="1">
      <alignment vertical="center"/>
      <protection locked="0"/>
    </xf>
    <xf numFmtId="164" fontId="4" fillId="4" borderId="12" xfId="0" applyNumberFormat="1" applyFont="1" applyFill="1" applyBorder="1" applyAlignment="1" applyProtection="1">
      <alignment vertical="center"/>
      <protection locked="0"/>
    </xf>
    <xf numFmtId="164" fontId="4" fillId="4" borderId="19" xfId="0" applyNumberFormat="1" applyFont="1" applyFill="1" applyBorder="1" applyAlignment="1" applyProtection="1">
      <alignment vertical="center"/>
      <protection locked="0"/>
    </xf>
    <xf numFmtId="164" fontId="5" fillId="4" borderId="4" xfId="0" applyNumberFormat="1" applyFont="1" applyFill="1" applyBorder="1" applyAlignment="1" applyProtection="1">
      <alignment vertical="center"/>
      <protection locked="0"/>
    </xf>
    <xf numFmtId="166" fontId="5" fillId="4" borderId="4" xfId="0" applyNumberFormat="1" applyFont="1" applyFill="1" applyBorder="1" applyAlignment="1">
      <alignment horizontal="center" vertical="center"/>
    </xf>
    <xf numFmtId="167" fontId="5" fillId="0" borderId="4" xfId="0" applyNumberFormat="1" applyFont="1" applyBorder="1" applyAlignment="1">
      <alignment horizontal="center" vertical="center"/>
    </xf>
    <xf numFmtId="49" fontId="14" fillId="0" borderId="14" xfId="0" applyNumberFormat="1" applyFont="1" applyBorder="1" applyAlignment="1">
      <alignment horizontal="center" vertical="center"/>
    </xf>
    <xf numFmtId="0" fontId="17" fillId="0" borderId="14" xfId="0" applyFont="1" applyBorder="1" applyAlignment="1">
      <alignment horizontal="center"/>
    </xf>
    <xf numFmtId="0" fontId="17" fillId="0" borderId="14" xfId="0" applyFont="1" applyBorder="1"/>
    <xf numFmtId="0" fontId="17" fillId="0" borderId="14" xfId="0" applyFont="1" applyBorder="1" applyAlignment="1">
      <alignment horizontal="center" vertical="center"/>
    </xf>
    <xf numFmtId="49" fontId="14" fillId="0" borderId="8" xfId="0" applyNumberFormat="1" applyFont="1" applyBorder="1" applyAlignment="1">
      <alignment horizontal="center" vertical="center"/>
    </xf>
    <xf numFmtId="164" fontId="0" fillId="0" borderId="0" xfId="0" applyNumberFormat="1"/>
    <xf numFmtId="43" fontId="5" fillId="0" borderId="1" xfId="1" applyFont="1" applyFill="1" applyBorder="1" applyAlignment="1">
      <alignment horizontal="left" vertical="center"/>
    </xf>
    <xf numFmtId="49" fontId="18" fillId="0" borderId="6" xfId="0" applyNumberFormat="1" applyFont="1" applyBorder="1" applyAlignment="1">
      <alignment horizontal="left" vertical="center"/>
    </xf>
    <xf numFmtId="44" fontId="4" fillId="0" borderId="16" xfId="1" applyNumberFormat="1" applyFont="1" applyFill="1" applyBorder="1" applyAlignment="1">
      <alignment horizontal="left" vertical="center"/>
    </xf>
    <xf numFmtId="44" fontId="4" fillId="0" borderId="13" xfId="1" applyNumberFormat="1" applyFont="1" applyFill="1" applyBorder="1" applyAlignment="1">
      <alignment horizontal="left" vertical="center"/>
    </xf>
    <xf numFmtId="44" fontId="4" fillId="0" borderId="17" xfId="1" applyNumberFormat="1" applyFont="1" applyFill="1" applyBorder="1" applyAlignment="1">
      <alignment horizontal="left" vertical="center"/>
    </xf>
    <xf numFmtId="168" fontId="19" fillId="2" borderId="0" xfId="0" applyNumberFormat="1" applyFont="1" applyFill="1"/>
    <xf numFmtId="14" fontId="0" fillId="0" borderId="0" xfId="0" applyNumberFormat="1"/>
    <xf numFmtId="0" fontId="0" fillId="0" borderId="0" xfId="0" applyAlignment="1">
      <alignment horizontal="center"/>
    </xf>
    <xf numFmtId="164" fontId="6" fillId="0" borderId="4" xfId="0" applyNumberFormat="1" applyFont="1" applyBorder="1" applyAlignment="1" applyProtection="1">
      <alignment vertical="center"/>
      <protection locked="0"/>
    </xf>
    <xf numFmtId="0" fontId="37" fillId="2" borderId="0" xfId="0" applyFont="1" applyFill="1"/>
    <xf numFmtId="49" fontId="6" fillId="0" borderId="4" xfId="0" applyNumberFormat="1" applyFont="1" applyBorder="1" applyAlignment="1">
      <alignment horizontal="left" vertical="center"/>
    </xf>
    <xf numFmtId="2" fontId="0" fillId="0" borderId="0" xfId="0" applyNumberFormat="1"/>
    <xf numFmtId="10" fontId="5" fillId="0" borderId="4" xfId="2" applyNumberFormat="1" applyFont="1" applyFill="1" applyBorder="1" applyAlignment="1">
      <alignment horizontal="center" vertical="center"/>
    </xf>
    <xf numFmtId="0" fontId="38" fillId="0" borderId="0" xfId="0" applyFont="1"/>
    <xf numFmtId="49" fontId="18" fillId="0" borderId="14" xfId="0" applyNumberFormat="1" applyFont="1" applyBorder="1" applyAlignment="1">
      <alignment horizontal="left" vertical="center"/>
    </xf>
    <xf numFmtId="2" fontId="38" fillId="0" borderId="0" xfId="0" applyNumberFormat="1" applyFont="1"/>
    <xf numFmtId="49" fontId="7" fillId="36" borderId="5" xfId="0" applyNumberFormat="1" applyFont="1" applyFill="1" applyBorder="1" applyAlignment="1">
      <alignment vertical="center"/>
    </xf>
    <xf numFmtId="49" fontId="7" fillId="36" borderId="5" xfId="0" applyNumberFormat="1" applyFont="1" applyFill="1" applyBorder="1" applyAlignment="1">
      <alignment horizontal="center" vertical="center"/>
    </xf>
    <xf numFmtId="49" fontId="7" fillId="36" borderId="7" xfId="0" applyNumberFormat="1" applyFont="1" applyFill="1" applyBorder="1" applyAlignment="1">
      <alignment vertical="center"/>
    </xf>
    <xf numFmtId="49" fontId="7" fillId="36" borderId="20" xfId="0" applyNumberFormat="1" applyFont="1" applyFill="1" applyBorder="1" applyAlignment="1">
      <alignment vertical="center"/>
    </xf>
    <xf numFmtId="49" fontId="18" fillId="36" borderId="6" xfId="0" applyNumberFormat="1" applyFont="1" applyFill="1" applyBorder="1" applyAlignment="1">
      <alignment horizontal="left" vertical="center"/>
    </xf>
    <xf numFmtId="49" fontId="18" fillId="36" borderId="14" xfId="0" applyNumberFormat="1" applyFont="1" applyFill="1" applyBorder="1" applyAlignment="1">
      <alignment horizontal="left" vertical="center"/>
    </xf>
    <xf numFmtId="49" fontId="7" fillId="36" borderId="14" xfId="0" applyNumberFormat="1" applyFont="1" applyFill="1" applyBorder="1" applyAlignment="1">
      <alignment horizontal="center" vertical="center"/>
    </xf>
    <xf numFmtId="49" fontId="14" fillId="36" borderId="14" xfId="0" applyNumberFormat="1" applyFont="1" applyFill="1" applyBorder="1" applyAlignment="1">
      <alignment horizontal="center" vertical="center"/>
    </xf>
    <xf numFmtId="0" fontId="17" fillId="36" borderId="14" xfId="0" applyFont="1" applyFill="1" applyBorder="1" applyAlignment="1">
      <alignment horizontal="center"/>
    </xf>
    <xf numFmtId="0" fontId="17" fillId="36" borderId="14" xfId="0" applyFont="1" applyFill="1" applyBorder="1"/>
    <xf numFmtId="0" fontId="17" fillId="36" borderId="14" xfId="0" applyFont="1" applyFill="1" applyBorder="1" applyAlignment="1">
      <alignment horizontal="center" vertical="center"/>
    </xf>
    <xf numFmtId="49" fontId="14" fillId="36" borderId="8" xfId="0" applyNumberFormat="1" applyFont="1" applyFill="1" applyBorder="1" applyAlignment="1">
      <alignment horizontal="center" vertical="center"/>
    </xf>
    <xf numFmtId="0" fontId="4" fillId="36" borderId="20" xfId="0" applyFont="1" applyFill="1" applyBorder="1"/>
    <xf numFmtId="49" fontId="6" fillId="36" borderId="20" xfId="0" applyNumberFormat="1" applyFont="1" applyFill="1" applyBorder="1" applyAlignment="1">
      <alignment horizontal="left" vertical="center"/>
    </xf>
    <xf numFmtId="0" fontId="7" fillId="36" borderId="20" xfId="0" applyFont="1" applyFill="1" applyBorder="1" applyAlignment="1">
      <alignment horizontal="left" vertical="center"/>
    </xf>
    <xf numFmtId="49" fontId="7" fillId="36" borderId="20" xfId="0" applyNumberFormat="1" applyFont="1" applyFill="1" applyBorder="1" applyAlignment="1">
      <alignment horizontal="left" vertical="center"/>
    </xf>
    <xf numFmtId="49" fontId="7" fillId="36" borderId="10" xfId="0" applyNumberFormat="1" applyFont="1" applyFill="1" applyBorder="1" applyAlignment="1">
      <alignment vertical="center"/>
    </xf>
    <xf numFmtId="49" fontId="7" fillId="36" borderId="9" xfId="0" applyNumberFormat="1" applyFont="1" applyFill="1" applyBorder="1" applyAlignment="1">
      <alignment vertical="center"/>
    </xf>
    <xf numFmtId="49" fontId="7" fillId="36" borderId="0" xfId="0" applyNumberFormat="1" applyFont="1" applyFill="1" applyAlignment="1">
      <alignment horizontal="center" vertical="center"/>
    </xf>
    <xf numFmtId="49" fontId="7" fillId="36" borderId="0" xfId="0" applyNumberFormat="1" applyFont="1" applyFill="1" applyAlignment="1">
      <alignment vertical="center"/>
    </xf>
    <xf numFmtId="44" fontId="4" fillId="36" borderId="16" xfId="1" applyNumberFormat="1" applyFont="1" applyFill="1" applyBorder="1" applyAlignment="1">
      <alignment horizontal="left" vertical="center"/>
    </xf>
    <xf numFmtId="2" fontId="5" fillId="36" borderId="16" xfId="1" applyNumberFormat="1" applyFont="1" applyFill="1" applyBorder="1" applyAlignment="1">
      <alignment horizontal="center" vertical="center"/>
    </xf>
    <xf numFmtId="44" fontId="4" fillId="36" borderId="13" xfId="1" applyNumberFormat="1" applyFont="1" applyFill="1" applyBorder="1" applyAlignment="1">
      <alignment horizontal="left" vertical="center"/>
    </xf>
    <xf numFmtId="2" fontId="5" fillId="36" borderId="13" xfId="1" applyNumberFormat="1" applyFont="1" applyFill="1" applyBorder="1" applyAlignment="1">
      <alignment horizontal="center" vertical="center"/>
    </xf>
    <xf numFmtId="44" fontId="4" fillId="36" borderId="17" xfId="1" applyNumberFormat="1" applyFont="1" applyFill="1" applyBorder="1" applyAlignment="1">
      <alignment horizontal="left" vertical="center"/>
    </xf>
    <xf numFmtId="2" fontId="5" fillId="36" borderId="17" xfId="1" applyNumberFormat="1" applyFont="1" applyFill="1" applyBorder="1" applyAlignment="1">
      <alignment horizontal="center" vertical="center"/>
    </xf>
    <xf numFmtId="43" fontId="4" fillId="36" borderId="6" xfId="1" applyFont="1" applyFill="1" applyBorder="1" applyAlignment="1">
      <alignment horizontal="left" vertical="center"/>
    </xf>
    <xf numFmtId="43" fontId="4" fillId="36" borderId="5" xfId="1" applyFont="1" applyFill="1" applyBorder="1" applyAlignment="1">
      <alignment horizontal="left" vertical="center"/>
    </xf>
    <xf numFmtId="43" fontId="4" fillId="36" borderId="14" xfId="1" applyFont="1" applyFill="1" applyBorder="1" applyAlignment="1">
      <alignment horizontal="left" vertical="center"/>
    </xf>
    <xf numFmtId="43" fontId="4" fillId="36" borderId="0" xfId="1" applyFont="1" applyFill="1" applyBorder="1" applyAlignment="1">
      <alignment horizontal="left" vertical="center"/>
    </xf>
    <xf numFmtId="43" fontId="4" fillId="36" borderId="8" xfId="1" applyFont="1" applyFill="1" applyBorder="1" applyAlignment="1">
      <alignment horizontal="left" vertical="center"/>
    </xf>
    <xf numFmtId="43" fontId="4" fillId="36" borderId="9" xfId="1" applyFont="1" applyFill="1" applyBorder="1" applyAlignment="1">
      <alignment horizontal="left" vertical="center"/>
    </xf>
    <xf numFmtId="43" fontId="5" fillId="36" borderId="1" xfId="1" applyFont="1" applyFill="1" applyBorder="1" applyAlignment="1">
      <alignment horizontal="left" vertical="center"/>
    </xf>
    <xf numFmtId="43" fontId="5" fillId="36" borderId="2" xfId="1" applyFont="1" applyFill="1" applyBorder="1" applyAlignment="1">
      <alignment horizontal="left" vertical="center"/>
    </xf>
    <xf numFmtId="49" fontId="6" fillId="36" borderId="6" xfId="0" applyNumberFormat="1" applyFont="1" applyFill="1" applyBorder="1" applyAlignment="1">
      <alignment horizontal="left" vertical="center"/>
    </xf>
    <xf numFmtId="49" fontId="6" fillId="36" borderId="5" xfId="0" applyNumberFormat="1" applyFont="1" applyFill="1" applyBorder="1" applyAlignment="1">
      <alignment horizontal="left" vertical="center"/>
    </xf>
    <xf numFmtId="49" fontId="6" fillId="36" borderId="7" xfId="0" applyNumberFormat="1" applyFont="1" applyFill="1" applyBorder="1" applyAlignment="1">
      <alignment horizontal="left" vertical="center"/>
    </xf>
    <xf numFmtId="49" fontId="6" fillId="36" borderId="0" xfId="0" applyNumberFormat="1" applyFont="1" applyFill="1" applyAlignment="1">
      <alignment horizontal="left" vertical="center"/>
    </xf>
    <xf numFmtId="49" fontId="7" fillId="36" borderId="9" xfId="0" applyNumberFormat="1" applyFont="1" applyFill="1" applyBorder="1" applyAlignment="1">
      <alignment horizontal="center" vertical="center"/>
    </xf>
    <xf numFmtId="169" fontId="0" fillId="0" borderId="0" xfId="0" applyNumberFormat="1"/>
    <xf numFmtId="164" fontId="38" fillId="0" borderId="0" xfId="0" applyNumberFormat="1" applyFont="1"/>
    <xf numFmtId="49" fontId="7" fillId="4" borderId="4" xfId="0" applyNumberFormat="1" applyFont="1" applyFill="1" applyBorder="1" applyAlignment="1" applyProtection="1">
      <alignment horizontal="center" vertical="center"/>
      <protection locked="0"/>
    </xf>
    <xf numFmtId="43" fontId="5" fillId="0" borderId="1" xfId="1" applyFont="1" applyFill="1" applyBorder="1" applyAlignment="1">
      <alignment horizontal="left" vertical="center"/>
    </xf>
    <xf numFmtId="43" fontId="5" fillId="0" borderId="3" xfId="1" applyFont="1" applyFill="1" applyBorder="1" applyAlignment="1">
      <alignment horizontal="left" vertical="center"/>
    </xf>
    <xf numFmtId="49" fontId="16" fillId="0" borderId="8" xfId="0" applyNumberFormat="1" applyFont="1" applyBorder="1" applyAlignment="1">
      <alignment horizontal="left" vertical="center" wrapText="1"/>
    </xf>
    <xf numFmtId="49" fontId="16" fillId="0" borderId="9" xfId="0" applyNumberFormat="1" applyFont="1" applyBorder="1" applyAlignment="1">
      <alignment horizontal="left" vertical="center" wrapText="1"/>
    </xf>
    <xf numFmtId="49" fontId="16" fillId="0" borderId="10" xfId="0" applyNumberFormat="1" applyFont="1" applyBorder="1" applyAlignment="1">
      <alignment horizontal="left" vertical="center" wrapText="1"/>
    </xf>
    <xf numFmtId="0" fontId="14" fillId="4" borderId="1" xfId="0" applyFont="1" applyFill="1" applyBorder="1" applyAlignment="1" applyProtection="1">
      <alignment horizontal="center" vertical="center" wrapText="1"/>
      <protection locked="0"/>
    </xf>
    <xf numFmtId="0" fontId="14" fillId="4" borderId="2" xfId="0" applyFont="1" applyFill="1" applyBorder="1" applyAlignment="1" applyProtection="1">
      <alignment horizontal="center" vertical="center" wrapText="1"/>
      <protection locked="0"/>
    </xf>
    <xf numFmtId="0" fontId="14" fillId="4" borderId="3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justify" vertical="center" wrapText="1"/>
    </xf>
    <xf numFmtId="0" fontId="9" fillId="0" borderId="1" xfId="1" applyNumberFormat="1" applyFont="1" applyFill="1" applyBorder="1" applyAlignment="1">
      <alignment horizontal="center" vertical="center" wrapText="1"/>
    </xf>
    <xf numFmtId="0" fontId="9" fillId="0" borderId="2" xfId="1" applyNumberFormat="1" applyFont="1" applyFill="1" applyBorder="1" applyAlignment="1">
      <alignment horizontal="center" vertical="center" wrapText="1"/>
    </xf>
    <xf numFmtId="0" fontId="9" fillId="0" borderId="3" xfId="1" applyNumberFormat="1" applyFont="1" applyFill="1" applyBorder="1" applyAlignment="1">
      <alignment horizontal="center" vertical="center" wrapText="1"/>
    </xf>
    <xf numFmtId="164" fontId="5" fillId="4" borderId="1" xfId="1" applyNumberFormat="1" applyFont="1" applyFill="1" applyBorder="1" applyAlignment="1" applyProtection="1">
      <alignment horizontal="center" vertical="center"/>
      <protection locked="0"/>
    </xf>
    <xf numFmtId="164" fontId="5" fillId="4" borderId="3" xfId="1" applyNumberFormat="1" applyFont="1" applyFill="1" applyBorder="1" applyAlignment="1" applyProtection="1">
      <alignment horizontal="center" vertical="center"/>
      <protection locked="0"/>
    </xf>
    <xf numFmtId="0" fontId="10" fillId="3" borderId="4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3" fontId="5" fillId="0" borderId="1" xfId="1" applyFont="1" applyFill="1" applyBorder="1" applyAlignment="1">
      <alignment horizontal="left" vertical="center" wrapText="1"/>
    </xf>
    <xf numFmtId="43" fontId="5" fillId="0" borderId="3" xfId="1" applyFont="1" applyFill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14" fillId="0" borderId="9" xfId="0" applyNumberFormat="1" applyFont="1" applyBorder="1" applyAlignment="1">
      <alignment horizontal="left" vertical="top"/>
    </xf>
    <xf numFmtId="165" fontId="5" fillId="4" borderId="1" xfId="0" applyNumberFormat="1" applyFont="1" applyFill="1" applyBorder="1" applyAlignment="1" applyProtection="1">
      <alignment horizontal="center" vertical="center"/>
      <protection locked="0"/>
    </xf>
    <xf numFmtId="165" fontId="5" fillId="4" borderId="3" xfId="0" applyNumberFormat="1" applyFont="1" applyFill="1" applyBorder="1" applyAlignment="1" applyProtection="1">
      <alignment horizontal="center" vertical="center"/>
      <protection locked="0"/>
    </xf>
    <xf numFmtId="49" fontId="3" fillId="36" borderId="0" xfId="0" applyNumberFormat="1" applyFont="1" applyFill="1" applyAlignment="1">
      <alignment horizontal="center" vertical="center"/>
    </xf>
    <xf numFmtId="0" fontId="3" fillId="36" borderId="0" xfId="0" applyFont="1" applyFill="1" applyAlignment="1">
      <alignment horizontal="center" vertical="center"/>
    </xf>
    <xf numFmtId="49" fontId="14" fillId="36" borderId="9" xfId="0" applyNumberFormat="1" applyFont="1" applyFill="1" applyBorder="1" applyAlignment="1">
      <alignment horizontal="left" vertical="top"/>
    </xf>
    <xf numFmtId="49" fontId="16" fillId="36" borderId="8" xfId="0" applyNumberFormat="1" applyFont="1" applyFill="1" applyBorder="1" applyAlignment="1">
      <alignment horizontal="left" vertical="center" wrapText="1"/>
    </xf>
    <xf numFmtId="49" fontId="16" fillId="36" borderId="9" xfId="0" applyNumberFormat="1" applyFont="1" applyFill="1" applyBorder="1" applyAlignment="1">
      <alignment horizontal="left" vertical="center" wrapText="1"/>
    </xf>
    <xf numFmtId="49" fontId="16" fillId="36" borderId="10" xfId="0" applyNumberFormat="1" applyFont="1" applyFill="1" applyBorder="1" applyAlignment="1">
      <alignment horizontal="left" vertical="center" wrapText="1"/>
    </xf>
    <xf numFmtId="0" fontId="7" fillId="36" borderId="0" xfId="0" applyFont="1" applyFill="1" applyAlignment="1">
      <alignment horizontal="justify" vertical="center" wrapText="1"/>
    </xf>
    <xf numFmtId="0" fontId="0" fillId="0" borderId="0" xfId="0" applyNumberFormat="1"/>
  </cellXfs>
  <cellStyles count="45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1" builtinId="3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te" xfId="18" builtinId="10" customBuiltin="1"/>
    <cellStyle name="Output" xfId="13" builtinId="21" customBuiltin="1"/>
    <cellStyle name="Percent" xfId="2" builtinId="5"/>
    <cellStyle name="Percent 2" xfId="3" xr:uid="{BCEBCCB0-023C-4BF2-AFC8-FB46591B1966}"/>
    <cellStyle name="Title" xfId="4" builtinId="15" customBuiltin="1"/>
    <cellStyle name="Total" xfId="20" builtinId="25" customBuiltin="1"/>
    <cellStyle name="Warning Text" xfId="17" builtinId="11" customBuiltin="1"/>
  </cellStyles>
  <dxfs count="52"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numFmt numFmtId="0" formatCode="General"/>
    </dxf>
    <dxf>
      <numFmt numFmtId="164" formatCode="#,##0.00_ ;[Red]\-#,##0.00\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DD14284-3CC8-4FCA-A83E-BBD05FCD79EC}" name="Table1" displayName="Table1" ref="A1:D5029" totalsRowShown="0">
  <autoFilter ref="A1:D5029" xr:uid="{72F6D65A-E6FA-4CED-BE7A-A81623FB3082}"/>
  <sortState xmlns:xlrd2="http://schemas.microsoft.com/office/spreadsheetml/2017/richdata2" ref="A2:C5029">
    <sortCondition ref="A2:A5029"/>
  </sortState>
  <tableColumns count="4">
    <tableColumn id="1" xr3:uid="{931D6140-4EC5-43D0-83DD-9EBF913B466D}" name="PAYLOCATIONREF"/>
    <tableColumn id="2" xr3:uid="{0CCF4396-D72E-4993-B9B1-3BDFBEC11744}" name="PAYLOCATIONNAME"/>
    <tableColumn id="5" xr3:uid="{22A211C7-A6B1-428C-9388-6BA1D8A1B6F4}" name="FSR" dataDxfId="51"/>
    <tableColumn id="3" xr3:uid="{06F55BDE-5E12-4DC9-91C5-704F8FA36512}" name="Column1" dataDxfId="50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EB900-4418-4CD1-96D0-B8FCB4CA65E1}">
  <sheetPr codeName="Sheet2"/>
  <dimension ref="B1:L44"/>
  <sheetViews>
    <sheetView showGridLines="0" zoomScaleNormal="100" workbookViewId="0">
      <selection activeCell="D6" sqref="D6:E6"/>
    </sheetView>
  </sheetViews>
  <sheetFormatPr defaultColWidth="9.1796875" defaultRowHeight="14.5" x14ac:dyDescent="0.35"/>
  <cols>
    <col min="1" max="1" width="2.54296875" style="21" customWidth="1"/>
    <col min="2" max="2" width="3.54296875" style="21" customWidth="1"/>
    <col min="3" max="3" width="31.81640625" style="21" customWidth="1"/>
    <col min="4" max="4" width="16.26953125" style="21" customWidth="1"/>
    <col min="5" max="7" width="21.6328125" style="21" customWidth="1"/>
    <col min="8" max="8" width="4" style="21" customWidth="1"/>
    <col min="9" max="9" width="9.1796875" style="21"/>
    <col min="10" max="11" width="11.81640625" style="21" customWidth="1"/>
    <col min="12" max="12" width="18.7265625" style="21" customWidth="1"/>
    <col min="13" max="16384" width="9.1796875" style="21"/>
  </cols>
  <sheetData>
    <row r="1" spans="2:12" ht="15" thickBot="1" x14ac:dyDescent="0.4"/>
    <row r="2" spans="2:12" x14ac:dyDescent="0.35">
      <c r="B2" s="60" t="s">
        <v>453</v>
      </c>
      <c r="C2" s="11"/>
      <c r="D2" s="12"/>
      <c r="E2" s="11"/>
      <c r="F2" s="11"/>
      <c r="G2" s="11"/>
      <c r="H2" s="13"/>
    </row>
    <row r="3" spans="2:12" ht="16" thickBot="1" x14ac:dyDescent="0.4">
      <c r="B3" s="14"/>
      <c r="C3" s="141" t="s">
        <v>368</v>
      </c>
      <c r="D3" s="141"/>
      <c r="E3" s="141"/>
      <c r="F3" s="141"/>
      <c r="G3" s="141"/>
      <c r="H3" s="15"/>
    </row>
    <row r="4" spans="2:12" ht="28.5" customHeight="1" thickBot="1" x14ac:dyDescent="0.4">
      <c r="B4" s="14"/>
      <c r="C4" s="142" t="str">
        <f>_xlfn.CONCAT("FINAL STATEMENT OF CONTRIBUTION INCOME DUE YEAR ENDING 31 MARCH ",$B$2)</f>
        <v>FINAL STATEMENT OF CONTRIBUTION INCOME DUE YEAR ENDING 31 MARCH 2016</v>
      </c>
      <c r="D4" s="142"/>
      <c r="E4" s="142"/>
      <c r="F4" s="142"/>
      <c r="G4" s="142"/>
      <c r="H4" s="15"/>
      <c r="J4" s="131" t="s">
        <v>369</v>
      </c>
      <c r="K4" s="131"/>
      <c r="L4" s="51" t="s">
        <v>331</v>
      </c>
    </row>
    <row r="5" spans="2:12" ht="21.75" customHeight="1" thickBot="1" x14ac:dyDescent="0.4">
      <c r="B5" s="14"/>
      <c r="C5" s="143" t="s">
        <v>387</v>
      </c>
      <c r="D5" s="143"/>
      <c r="E5" s="143"/>
      <c r="F5" s="143"/>
      <c r="G5" s="143"/>
      <c r="H5" s="15"/>
    </row>
    <row r="6" spans="2:12" ht="28.5" customHeight="1" thickBot="1" x14ac:dyDescent="0.4">
      <c r="B6" s="14"/>
      <c r="C6" s="25" t="s">
        <v>388</v>
      </c>
      <c r="D6" s="144"/>
      <c r="E6" s="145"/>
      <c r="F6" s="26" t="s">
        <v>332</v>
      </c>
      <c r="G6" s="52" t="str">
        <f>IF(Employer_Code1="","",IFERROR((INDEX(Table1[FSR],MATCH(VALUE(Employer_Code1),Table1[PAYLOCATIONREF],0))/100),"TBC"))</f>
        <v/>
      </c>
      <c r="H6" s="27"/>
      <c r="J6" s="131" t="s">
        <v>332</v>
      </c>
      <c r="K6" s="131"/>
      <c r="L6" s="22" t="str">
        <f>IF($G$6="","",IFERROR(F22/D8,""))</f>
        <v/>
      </c>
    </row>
    <row r="7" spans="2:12" ht="31.5" customHeight="1" thickBot="1" x14ac:dyDescent="0.4">
      <c r="B7" s="14"/>
      <c r="C7" s="25" t="s">
        <v>357</v>
      </c>
      <c r="D7" s="126" t="str">
        <f>IF(Employer_Code1="","",TRIM(INDEX(Table1[PAYLOCATIONNAME],MATCH(VALUE(Employer_Code1),Table1[PAYLOCATIONREF],0))))</f>
        <v/>
      </c>
      <c r="E7" s="127"/>
      <c r="F7" s="127"/>
      <c r="G7" s="128"/>
      <c r="H7" s="27"/>
    </row>
    <row r="8" spans="2:12" ht="28.5" customHeight="1" thickBot="1" x14ac:dyDescent="0.4">
      <c r="B8" s="53" t="s">
        <v>0</v>
      </c>
      <c r="C8" s="28" t="s">
        <v>389</v>
      </c>
      <c r="D8" s="129"/>
      <c r="E8" s="130"/>
      <c r="F8" s="28" t="s">
        <v>339</v>
      </c>
      <c r="G8" s="50"/>
      <c r="H8" s="27"/>
      <c r="J8" s="131" t="s">
        <v>333</v>
      </c>
      <c r="K8" s="131"/>
      <c r="L8" s="23" t="str">
        <f>IF(OR(Employer_Code1="",$D$8="",$G$22=0,$G$30=0),"INCOMPLETE","")</f>
        <v>INCOMPLETE</v>
      </c>
    </row>
    <row r="9" spans="2:12" ht="15" thickBot="1" x14ac:dyDescent="0.4">
      <c r="B9" s="53"/>
      <c r="C9" s="5"/>
      <c r="D9" s="4"/>
      <c r="E9" s="3"/>
      <c r="F9" s="3"/>
      <c r="G9" s="3"/>
      <c r="H9" s="27"/>
    </row>
    <row r="10" spans="2:12" ht="29.5" customHeight="1" thickBot="1" x14ac:dyDescent="0.4">
      <c r="B10" s="53" t="s">
        <v>1</v>
      </c>
      <c r="C10" s="132" t="s">
        <v>445</v>
      </c>
      <c r="D10" s="133"/>
      <c r="E10" s="133"/>
      <c r="F10" s="133"/>
      <c r="G10" s="134"/>
      <c r="H10" s="27"/>
      <c r="L10" s="24"/>
    </row>
    <row r="11" spans="2:12" ht="18.649999999999999" customHeight="1" thickBot="1" x14ac:dyDescent="0.4">
      <c r="B11" s="54">
        <v>1</v>
      </c>
      <c r="C11" s="135" t="s">
        <v>342</v>
      </c>
      <c r="D11" s="136"/>
      <c r="E11" s="137" t="s">
        <v>341</v>
      </c>
      <c r="F11" s="139" t="str">
        <f>IFERROR(_xlfn.CONCAT("EMPLOYER (@" &amp; TEXT(G6*100,"0.00"),"%)"),"EMPLOYER")</f>
        <v>EMPLOYER</v>
      </c>
      <c r="G11" s="137" t="s">
        <v>337</v>
      </c>
      <c r="H11" s="27"/>
    </row>
    <row r="12" spans="2:12" ht="18.75" customHeight="1" thickBot="1" x14ac:dyDescent="0.4">
      <c r="B12" s="55"/>
      <c r="C12" s="29" t="s">
        <v>334</v>
      </c>
      <c r="D12" s="29" t="s">
        <v>338</v>
      </c>
      <c r="E12" s="138"/>
      <c r="F12" s="140"/>
      <c r="G12" s="138"/>
      <c r="H12" s="27"/>
    </row>
    <row r="13" spans="2:12" ht="18.75" customHeight="1" x14ac:dyDescent="0.35">
      <c r="B13" s="55"/>
      <c r="C13" s="61" t="str">
        <f>_xlfn.CONCAT("1: Up to ",TEXT($J$13,"£#,##0"))</f>
        <v>1: Up to £13,600</v>
      </c>
      <c r="D13" s="30">
        <v>5.5</v>
      </c>
      <c r="E13" s="45"/>
      <c r="F13" s="46"/>
      <c r="G13" s="9">
        <f>SUM(E13:F13)</f>
        <v>0</v>
      </c>
      <c r="H13" s="27"/>
      <c r="J13" s="64">
        <v>13600</v>
      </c>
    </row>
    <row r="14" spans="2:12" ht="18.75" customHeight="1" x14ac:dyDescent="0.35">
      <c r="B14" s="55"/>
      <c r="C14" s="62" t="str">
        <f t="shared" ref="C14:C20" si="0">TRIM(_xlfn.CONCAT(ROW()-ROW($C$12),": ",TEXT(J13+1,"£#,##0")," - ",TEXT(J14,"£#,##0")))</f>
        <v>2: £13,601 - £21,200</v>
      </c>
      <c r="D14" s="31">
        <v>5.8</v>
      </c>
      <c r="E14" s="46"/>
      <c r="F14" s="46"/>
      <c r="G14" s="10">
        <f t="shared" ref="G14:G28" si="1">SUM(E14:F14)</f>
        <v>0</v>
      </c>
      <c r="H14" s="27"/>
      <c r="J14" s="64">
        <v>21200</v>
      </c>
    </row>
    <row r="15" spans="2:12" ht="18.75" customHeight="1" x14ac:dyDescent="0.35">
      <c r="B15" s="55"/>
      <c r="C15" s="62" t="str">
        <f t="shared" si="0"/>
        <v>3: £21,201 - £34,400</v>
      </c>
      <c r="D15" s="31">
        <v>6.5</v>
      </c>
      <c r="E15" s="46"/>
      <c r="F15" s="46"/>
      <c r="G15" s="10">
        <f t="shared" si="1"/>
        <v>0</v>
      </c>
      <c r="H15" s="27"/>
      <c r="J15" s="64">
        <v>34400</v>
      </c>
    </row>
    <row r="16" spans="2:12" ht="18.75" customHeight="1" x14ac:dyDescent="0.35">
      <c r="B16" s="55"/>
      <c r="C16" s="62" t="str">
        <f t="shared" si="0"/>
        <v>4: £34,401 - £43,500</v>
      </c>
      <c r="D16" s="31">
        <v>6.8</v>
      </c>
      <c r="E16" s="46"/>
      <c r="F16" s="46"/>
      <c r="G16" s="10">
        <f t="shared" si="1"/>
        <v>0</v>
      </c>
      <c r="H16" s="27"/>
      <c r="J16" s="64">
        <v>43500</v>
      </c>
    </row>
    <row r="17" spans="2:10" ht="18.75" customHeight="1" x14ac:dyDescent="0.35">
      <c r="B17" s="55"/>
      <c r="C17" s="62" t="str">
        <f t="shared" si="0"/>
        <v>5: £43,501 - £60,700</v>
      </c>
      <c r="D17" s="31">
        <v>8.5</v>
      </c>
      <c r="E17" s="46"/>
      <c r="F17" s="46"/>
      <c r="G17" s="10">
        <f t="shared" si="1"/>
        <v>0</v>
      </c>
      <c r="H17" s="27"/>
      <c r="J17" s="64">
        <v>60700</v>
      </c>
    </row>
    <row r="18" spans="2:10" ht="18.75" customHeight="1" x14ac:dyDescent="0.35">
      <c r="B18" s="55"/>
      <c r="C18" s="62" t="str">
        <f t="shared" si="0"/>
        <v>6: £60,701 - £86,000</v>
      </c>
      <c r="D18" s="31">
        <v>9.9</v>
      </c>
      <c r="E18" s="46"/>
      <c r="F18" s="46"/>
      <c r="G18" s="10">
        <f t="shared" si="1"/>
        <v>0</v>
      </c>
      <c r="H18" s="27"/>
      <c r="J18" s="64">
        <v>86000</v>
      </c>
    </row>
    <row r="19" spans="2:10" ht="18.75" customHeight="1" x14ac:dyDescent="0.35">
      <c r="B19" s="55"/>
      <c r="C19" s="62" t="str">
        <f t="shared" si="0"/>
        <v>7: £86,001 - £101,200</v>
      </c>
      <c r="D19" s="31">
        <v>10.5</v>
      </c>
      <c r="E19" s="46"/>
      <c r="F19" s="46"/>
      <c r="G19" s="10">
        <f t="shared" si="1"/>
        <v>0</v>
      </c>
      <c r="H19" s="27"/>
      <c r="J19" s="64">
        <v>101200</v>
      </c>
    </row>
    <row r="20" spans="2:10" ht="18.75" customHeight="1" x14ac:dyDescent="0.35">
      <c r="B20" s="55"/>
      <c r="C20" s="62" t="str">
        <f t="shared" si="0"/>
        <v>8: £101,201 - £151,800</v>
      </c>
      <c r="D20" s="31">
        <v>11.4</v>
      </c>
      <c r="E20" s="46"/>
      <c r="F20" s="46"/>
      <c r="G20" s="10">
        <f t="shared" si="1"/>
        <v>0</v>
      </c>
      <c r="H20" s="27"/>
      <c r="J20" s="64">
        <v>151800</v>
      </c>
    </row>
    <row r="21" spans="2:10" ht="18.75" customHeight="1" thickBot="1" x14ac:dyDescent="0.4">
      <c r="B21" s="55"/>
      <c r="C21" s="63" t="str">
        <f>_xlfn.CONCAT("9: ",TEXT($J$20+1,"£#,##0")," or more")</f>
        <v>9: £151,801 or more</v>
      </c>
      <c r="D21" s="32">
        <v>12.5</v>
      </c>
      <c r="E21" s="46"/>
      <c r="F21" s="46"/>
      <c r="G21" s="10">
        <f t="shared" si="1"/>
        <v>0</v>
      </c>
      <c r="H21" s="27"/>
    </row>
    <row r="22" spans="2:10" ht="18.75" customHeight="1" thickBot="1" x14ac:dyDescent="0.4">
      <c r="B22" s="55"/>
      <c r="C22" s="117" t="s">
        <v>340</v>
      </c>
      <c r="D22" s="118"/>
      <c r="E22" s="6">
        <f>SUM(E13:E21)</f>
        <v>0</v>
      </c>
      <c r="F22" s="6">
        <f>SUM(F13:F21)</f>
        <v>0</v>
      </c>
      <c r="G22" s="6">
        <f>SUM(E22:F22)</f>
        <v>0</v>
      </c>
      <c r="H22" s="27"/>
    </row>
    <row r="23" spans="2:10" ht="18.75" customHeight="1" x14ac:dyDescent="0.35">
      <c r="B23" s="56">
        <v>2</v>
      </c>
      <c r="C23" s="33" t="s">
        <v>343</v>
      </c>
      <c r="D23" s="34"/>
      <c r="E23" s="47"/>
      <c r="F23" s="47"/>
      <c r="G23" s="20">
        <f t="shared" si="1"/>
        <v>0</v>
      </c>
      <c r="H23" s="27"/>
    </row>
    <row r="24" spans="2:10" ht="18.75" customHeight="1" x14ac:dyDescent="0.35">
      <c r="B24" s="56"/>
      <c r="C24" s="35" t="s">
        <v>344</v>
      </c>
      <c r="D24" s="36"/>
      <c r="E24" s="46"/>
      <c r="F24" s="46"/>
      <c r="G24" s="10">
        <f t="shared" si="1"/>
        <v>0</v>
      </c>
      <c r="H24" s="27"/>
    </row>
    <row r="25" spans="2:10" ht="18.75" customHeight="1" x14ac:dyDescent="0.35">
      <c r="B25" s="56"/>
      <c r="C25" s="35" t="s">
        <v>345</v>
      </c>
      <c r="D25" s="36"/>
      <c r="E25" s="46"/>
      <c r="F25" s="46"/>
      <c r="G25" s="10">
        <f t="shared" si="1"/>
        <v>0</v>
      </c>
      <c r="H25" s="27"/>
    </row>
    <row r="26" spans="2:10" ht="18.75" customHeight="1" x14ac:dyDescent="0.35">
      <c r="B26" s="56">
        <v>3</v>
      </c>
      <c r="C26" s="35" t="s">
        <v>346</v>
      </c>
      <c r="D26" s="36"/>
      <c r="E26" s="48"/>
      <c r="F26" s="48"/>
      <c r="G26" s="10">
        <f t="shared" si="1"/>
        <v>0</v>
      </c>
      <c r="H26" s="27"/>
    </row>
    <row r="27" spans="2:10" ht="18.75" customHeight="1" x14ac:dyDescent="0.35">
      <c r="B27" s="56">
        <v>4</v>
      </c>
      <c r="C27" s="35" t="s">
        <v>335</v>
      </c>
      <c r="D27" s="36"/>
      <c r="E27" s="48"/>
      <c r="F27" s="48"/>
      <c r="G27" s="10">
        <f t="shared" si="1"/>
        <v>0</v>
      </c>
      <c r="H27" s="27"/>
    </row>
    <row r="28" spans="2:10" ht="18.75" customHeight="1" thickBot="1" x14ac:dyDescent="0.4">
      <c r="B28" s="56">
        <v>5</v>
      </c>
      <c r="C28" s="37" t="s">
        <v>336</v>
      </c>
      <c r="D28" s="38"/>
      <c r="E28" s="49"/>
      <c r="F28" s="49"/>
      <c r="G28" s="10">
        <f t="shared" si="1"/>
        <v>0</v>
      </c>
      <c r="H28" s="27"/>
    </row>
    <row r="29" spans="2:10" ht="18.75" customHeight="1" thickBot="1" x14ac:dyDescent="0.4">
      <c r="B29" s="56">
        <v>6</v>
      </c>
      <c r="C29" s="59" t="s">
        <v>385</v>
      </c>
      <c r="D29" s="39"/>
      <c r="E29" s="6">
        <f>SUM(E22:E28)</f>
        <v>0</v>
      </c>
      <c r="F29" s="6">
        <f>SUM(F22:F28)</f>
        <v>0</v>
      </c>
      <c r="G29" s="6">
        <f>SUM(E29:F29)</f>
        <v>0</v>
      </c>
      <c r="H29" s="27"/>
    </row>
    <row r="30" spans="2:10" ht="18.75" customHeight="1" thickBot="1" x14ac:dyDescent="0.4">
      <c r="B30" s="56">
        <v>7</v>
      </c>
      <c r="C30" s="59" t="s">
        <v>390</v>
      </c>
      <c r="D30" s="39"/>
      <c r="E30" s="50"/>
      <c r="F30" s="50"/>
      <c r="G30" s="6">
        <f>SUM(E30:F30)</f>
        <v>0</v>
      </c>
      <c r="H30" s="27"/>
    </row>
    <row r="31" spans="2:10" ht="18.75" customHeight="1" thickBot="1" x14ac:dyDescent="0.4">
      <c r="B31" s="56">
        <v>8</v>
      </c>
      <c r="C31" s="59" t="s">
        <v>330</v>
      </c>
      <c r="D31" s="39"/>
      <c r="E31" s="6">
        <f>E29-E30</f>
        <v>0</v>
      </c>
      <c r="F31" s="6">
        <f>F29-F30</f>
        <v>0</v>
      </c>
      <c r="G31" s="6">
        <f>SUM(E31:F31)</f>
        <v>0</v>
      </c>
      <c r="H31" s="27"/>
    </row>
    <row r="32" spans="2:10" ht="15" thickBot="1" x14ac:dyDescent="0.4">
      <c r="B32" s="53"/>
      <c r="C32" s="3"/>
      <c r="D32" s="4"/>
      <c r="E32" s="3"/>
      <c r="F32" s="3"/>
      <c r="G32" s="3"/>
      <c r="H32" s="15"/>
    </row>
    <row r="33" spans="2:8" x14ac:dyDescent="0.35">
      <c r="B33" s="53"/>
      <c r="C33" s="40" t="s">
        <v>347</v>
      </c>
      <c r="D33" s="41"/>
      <c r="E33" s="41"/>
      <c r="F33" s="41"/>
      <c r="G33" s="42"/>
      <c r="H33" s="43"/>
    </row>
    <row r="34" spans="2:8" ht="26.15" customHeight="1" thickBot="1" x14ac:dyDescent="0.4">
      <c r="B34" s="53"/>
      <c r="C34" s="119" t="s">
        <v>386</v>
      </c>
      <c r="D34" s="120"/>
      <c r="E34" s="120"/>
      <c r="F34" s="120"/>
      <c r="G34" s="121"/>
      <c r="H34" s="43"/>
    </row>
    <row r="35" spans="2:8" ht="40" customHeight="1" thickBot="1" x14ac:dyDescent="0.4">
      <c r="B35" s="53"/>
      <c r="C35" s="44" t="s">
        <v>539</v>
      </c>
      <c r="D35" s="7">
        <f>E31</f>
        <v>0</v>
      </c>
      <c r="E35" s="122"/>
      <c r="F35" s="123"/>
      <c r="G35" s="124"/>
      <c r="H35" s="16"/>
    </row>
    <row r="36" spans="2:8" ht="40" customHeight="1" thickBot="1" x14ac:dyDescent="0.4">
      <c r="B36" s="53"/>
      <c r="C36" s="44" t="s">
        <v>540</v>
      </c>
      <c r="D36" s="7">
        <f>F31</f>
        <v>0</v>
      </c>
      <c r="E36" s="122"/>
      <c r="F36" s="123"/>
      <c r="G36" s="124"/>
      <c r="H36" s="16"/>
    </row>
    <row r="37" spans="2:8" x14ac:dyDescent="0.35">
      <c r="B37" s="53"/>
      <c r="C37" s="3"/>
      <c r="D37" s="4"/>
      <c r="E37" s="3"/>
      <c r="F37" s="3"/>
      <c r="G37" s="3"/>
      <c r="H37" s="15"/>
    </row>
    <row r="38" spans="2:8" x14ac:dyDescent="0.35">
      <c r="B38" s="53" t="s">
        <v>367</v>
      </c>
      <c r="C38" s="2" t="s">
        <v>2</v>
      </c>
      <c r="D38" s="2"/>
      <c r="E38" s="2"/>
      <c r="F38" s="2"/>
      <c r="G38" s="2"/>
      <c r="H38" s="17"/>
    </row>
    <row r="39" spans="2:8" ht="65.25" customHeight="1" thickBot="1" x14ac:dyDescent="0.4">
      <c r="B39" s="53"/>
      <c r="C39" s="125" t="str">
        <f>_xlfn.CONCAT("I certify that the total contributions due and the actual contributions paid to the Fund, for the year ending 31 March ",$B$2,", are as stated in the Final Statement above.  I certify that the total Pensionable Pay used in the computation of both Employee and Employer Basic Contributions for the year is as stated in the Contributions Reconciliation (Section B) above.")</f>
        <v>I certify that the total contributions due and the actual contributions paid to the Fund, for the year ending 31 March 2016, are as stated in the Final Statement above.  I certify that the total Pensionable Pay used in the computation of both Employee and Employer Basic Contributions for the year is as stated in the Contributions Reconciliation (Section B) above.</v>
      </c>
      <c r="D39" s="125"/>
      <c r="E39" s="125"/>
      <c r="F39" s="125"/>
      <c r="G39" s="125"/>
      <c r="H39" s="15"/>
    </row>
    <row r="40" spans="2:8" ht="42" customHeight="1" thickBot="1" x14ac:dyDescent="0.4">
      <c r="B40" s="53"/>
      <c r="C40" s="44" t="s">
        <v>541</v>
      </c>
      <c r="D40" s="116"/>
      <c r="E40" s="116"/>
      <c r="F40" s="116"/>
      <c r="G40" s="116"/>
      <c r="H40" s="15"/>
    </row>
    <row r="41" spans="2:8" ht="28" customHeight="1" thickBot="1" x14ac:dyDescent="0.4">
      <c r="B41" s="53"/>
      <c r="C41" s="44" t="s">
        <v>542</v>
      </c>
      <c r="D41" s="116"/>
      <c r="E41" s="116"/>
      <c r="F41" s="116"/>
      <c r="G41" s="116"/>
      <c r="H41" s="15"/>
    </row>
    <row r="42" spans="2:8" ht="28" customHeight="1" thickBot="1" x14ac:dyDescent="0.4">
      <c r="B42" s="53"/>
      <c r="C42" s="44" t="s">
        <v>543</v>
      </c>
      <c r="D42" s="116"/>
      <c r="E42" s="116"/>
      <c r="F42" s="116"/>
      <c r="G42" s="116"/>
      <c r="H42" s="15"/>
    </row>
    <row r="43" spans="2:8" ht="28" customHeight="1" thickBot="1" x14ac:dyDescent="0.4">
      <c r="B43" s="53"/>
      <c r="C43" s="44" t="s">
        <v>544</v>
      </c>
      <c r="D43" s="116"/>
      <c r="E43" s="116"/>
      <c r="F43" s="116"/>
      <c r="G43" s="116"/>
      <c r="H43" s="15"/>
    </row>
    <row r="44" spans="2:8" ht="15" thickBot="1" x14ac:dyDescent="0.4">
      <c r="B44" s="57"/>
      <c r="C44" s="5"/>
      <c r="D44" s="18"/>
      <c r="E44" s="5"/>
      <c r="F44" s="5"/>
      <c r="G44" s="5"/>
      <c r="H44" s="19"/>
    </row>
  </sheetData>
  <sheetProtection algorithmName="SHA-512" hashValue="KT3pO3nM/V86zJTe8a3fBQ9WusSFHyDzCJ7iAGYuJuVhCpTM953WE2fuHg9zAFHONITGiBxr7zcytt7RTt1UMQ==" saltValue="LxUh7eDogipCvRzOcriy+w==" spinCount="100000" sheet="1" objects="1" scenarios="1"/>
  <mergeCells count="23">
    <mergeCell ref="C3:G3"/>
    <mergeCell ref="C4:G4"/>
    <mergeCell ref="J4:K4"/>
    <mergeCell ref="C5:G5"/>
    <mergeCell ref="D6:E6"/>
    <mergeCell ref="J6:K6"/>
    <mergeCell ref="D7:G7"/>
    <mergeCell ref="D8:E8"/>
    <mergeCell ref="J8:K8"/>
    <mergeCell ref="C10:G10"/>
    <mergeCell ref="C11:D11"/>
    <mergeCell ref="E11:E12"/>
    <mergeCell ref="F11:F12"/>
    <mergeCell ref="G11:G12"/>
    <mergeCell ref="D41:G41"/>
    <mergeCell ref="D42:G42"/>
    <mergeCell ref="D43:G43"/>
    <mergeCell ref="C22:D22"/>
    <mergeCell ref="C34:G34"/>
    <mergeCell ref="E35:G35"/>
    <mergeCell ref="E36:G36"/>
    <mergeCell ref="C39:G39"/>
    <mergeCell ref="D40:G40"/>
  </mergeCells>
  <conditionalFormatting sqref="L6">
    <cfRule type="containsBlanks" dxfId="49" priority="1">
      <formula>LEN(TRIM(L6))=0</formula>
    </cfRule>
    <cfRule type="cellIs" dxfId="48" priority="3" operator="between">
      <formula>$G$6-0.01</formula>
      <formula>$G$6+0.01</formula>
    </cfRule>
    <cfRule type="cellIs" dxfId="47" priority="4" operator="notBetween">
      <formula>$G$6-0.005</formula>
      <formula>$G$6+0.005</formula>
    </cfRule>
  </conditionalFormatting>
  <conditionalFormatting sqref="L8">
    <cfRule type="containsText" dxfId="46" priority="2" operator="containsText" text="INCOMPLETE">
      <formula>NOT(ISERROR(SEARCH("INCOMPLETE",L8)))</formula>
    </cfRule>
    <cfRule type="containsBlanks" dxfId="45" priority="5">
      <formula>LEN(TRIM(L8))=0</formula>
    </cfRule>
  </conditionalFormatting>
  <pageMargins left="0.7" right="0.7" top="0.75" bottom="0.75" header="0.3" footer="0.3"/>
  <pageSetup paperSize="8" orientation="portrait" r:id="rId1"/>
  <headerFooter>
    <oddHeader>&amp;L&amp;"Calibri"&amp;14&amp;KA80000Sensitivity: RESTRICTED&amp;1#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DropDown="1" showInputMessage="1" showErrorMessage="1" errorTitle="Employer Code" error="Please input your Organisation's Employer Code." promptTitle="Employer Code" prompt="Please enter your Employer Code." xr:uid="{9039010B-5555-4EC6-B9BA-5E89C2496EEA}">
          <x14:formula1>
            <xm:f>'EMPLOYER LIST'!$A$2:$A$5207</xm:f>
          </x14:formula1>
          <xm:sqref>D6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4B876-5D77-42E4-8C47-F53D6C1D2A46}">
  <sheetPr codeName="Sheet4"/>
  <dimension ref="B1:L44"/>
  <sheetViews>
    <sheetView showGridLines="0" zoomScaleNormal="100" workbookViewId="0">
      <selection activeCell="D7" sqref="D7:G7"/>
    </sheetView>
  </sheetViews>
  <sheetFormatPr defaultColWidth="9.1796875" defaultRowHeight="14.5" x14ac:dyDescent="0.35"/>
  <cols>
    <col min="1" max="1" width="2.54296875" style="21" customWidth="1"/>
    <col min="2" max="2" width="3.54296875" style="21" customWidth="1"/>
    <col min="3" max="3" width="31.81640625" style="21" customWidth="1"/>
    <col min="4" max="4" width="16.26953125" style="21" customWidth="1"/>
    <col min="5" max="7" width="21.6328125" style="21" customWidth="1"/>
    <col min="8" max="8" width="4" style="21" customWidth="1"/>
    <col min="9" max="9" width="9.1796875" style="21"/>
    <col min="10" max="11" width="11.81640625" style="21" customWidth="1"/>
    <col min="12" max="12" width="18.7265625" style="21" customWidth="1"/>
    <col min="13" max="16384" width="9.1796875" style="21"/>
  </cols>
  <sheetData>
    <row r="1" spans="2:12" ht="15" thickBot="1" x14ac:dyDescent="0.4"/>
    <row r="2" spans="2:12" x14ac:dyDescent="0.35">
      <c r="B2" s="60" t="s">
        <v>451</v>
      </c>
      <c r="C2" s="11"/>
      <c r="D2" s="12"/>
      <c r="E2" s="11"/>
      <c r="F2" s="11"/>
      <c r="G2" s="11"/>
      <c r="H2" s="13"/>
    </row>
    <row r="3" spans="2:12" ht="16" thickBot="1" x14ac:dyDescent="0.4">
      <c r="B3" s="14"/>
      <c r="C3" s="141" t="s">
        <v>368</v>
      </c>
      <c r="D3" s="141"/>
      <c r="E3" s="141"/>
      <c r="F3" s="141"/>
      <c r="G3" s="141"/>
      <c r="H3" s="15"/>
    </row>
    <row r="4" spans="2:12" ht="28.5" customHeight="1" thickBot="1" x14ac:dyDescent="0.4">
      <c r="B4" s="14"/>
      <c r="C4" s="142" t="str">
        <f>_xlfn.CONCAT("FINAL STATEMENT OF CONTRIBUTION INCOME DUE YEAR ENDING 31 MARCH ",$B$2)</f>
        <v>FINAL STATEMENT OF CONTRIBUTION INCOME DUE YEAR ENDING 31 MARCH 2017</v>
      </c>
      <c r="D4" s="142"/>
      <c r="E4" s="142"/>
      <c r="F4" s="142"/>
      <c r="G4" s="142"/>
      <c r="H4" s="15"/>
      <c r="J4" s="131" t="s">
        <v>369</v>
      </c>
      <c r="K4" s="131"/>
      <c r="L4" s="51" t="s">
        <v>331</v>
      </c>
    </row>
    <row r="5" spans="2:12" ht="21.75" customHeight="1" thickBot="1" x14ac:dyDescent="0.4">
      <c r="B5" s="14"/>
      <c r="C5" s="143" t="s">
        <v>387</v>
      </c>
      <c r="D5" s="143"/>
      <c r="E5" s="143"/>
      <c r="F5" s="143"/>
      <c r="G5" s="143"/>
      <c r="H5" s="15"/>
    </row>
    <row r="6" spans="2:12" ht="28.5" customHeight="1" thickBot="1" x14ac:dyDescent="0.4">
      <c r="B6" s="14"/>
      <c r="C6" s="25" t="s">
        <v>388</v>
      </c>
      <c r="D6" s="144"/>
      <c r="E6" s="145"/>
      <c r="F6" s="26" t="s">
        <v>332</v>
      </c>
      <c r="G6" s="52" t="str">
        <f>IF(Employer_Code2="","",IFERROR((INDEX(Table1[FSR],MATCH(VALUE(Employer_Code2),Table1[PAYLOCATIONREF],0))/100),"TBC"))</f>
        <v/>
      </c>
      <c r="H6" s="27"/>
      <c r="J6" s="131" t="s">
        <v>332</v>
      </c>
      <c r="K6" s="131"/>
      <c r="L6" s="22" t="str">
        <f>IF($G$6="","",IFERROR(F22/D8,""))</f>
        <v/>
      </c>
    </row>
    <row r="7" spans="2:12" ht="31.5" customHeight="1" thickBot="1" x14ac:dyDescent="0.4">
      <c r="B7" s="14"/>
      <c r="C7" s="25" t="s">
        <v>357</v>
      </c>
      <c r="D7" s="126" t="str">
        <f>IF(Employer_Code2="","",TRIM(INDEX(Table1[PAYLOCATIONNAME],MATCH(VALUE(Employer_Code2),Table1[PAYLOCATIONREF],0))))</f>
        <v/>
      </c>
      <c r="E7" s="127"/>
      <c r="F7" s="127"/>
      <c r="G7" s="128"/>
      <c r="H7" s="27"/>
    </row>
    <row r="8" spans="2:12" ht="28.5" customHeight="1" thickBot="1" x14ac:dyDescent="0.4">
      <c r="B8" s="53" t="s">
        <v>0</v>
      </c>
      <c r="C8" s="28" t="s">
        <v>389</v>
      </c>
      <c r="D8" s="129"/>
      <c r="E8" s="130"/>
      <c r="F8" s="28" t="s">
        <v>339</v>
      </c>
      <c r="G8" s="50"/>
      <c r="H8" s="27"/>
      <c r="J8" s="131" t="s">
        <v>333</v>
      </c>
      <c r="K8" s="131"/>
      <c r="L8" s="23" t="str">
        <f>IF(OR(Employer_Code2="",$D$8="",$G$22=0,$G$30=0),"INCOMPLETE","")</f>
        <v>INCOMPLETE</v>
      </c>
    </row>
    <row r="9" spans="2:12" ht="15" thickBot="1" x14ac:dyDescent="0.4">
      <c r="B9" s="53"/>
      <c r="C9" s="5"/>
      <c r="D9" s="4"/>
      <c r="E9" s="3"/>
      <c r="F9" s="3"/>
      <c r="G9" s="3"/>
      <c r="H9" s="27"/>
    </row>
    <row r="10" spans="2:12" ht="29.5" customHeight="1" thickBot="1" x14ac:dyDescent="0.4">
      <c r="B10" s="53" t="s">
        <v>1</v>
      </c>
      <c r="C10" s="132" t="s">
        <v>445</v>
      </c>
      <c r="D10" s="133"/>
      <c r="E10" s="133"/>
      <c r="F10" s="133"/>
      <c r="G10" s="134"/>
      <c r="H10" s="27"/>
      <c r="L10" s="24"/>
    </row>
    <row r="11" spans="2:12" ht="18.649999999999999" customHeight="1" thickBot="1" x14ac:dyDescent="0.4">
      <c r="B11" s="54">
        <v>1</v>
      </c>
      <c r="C11" s="135" t="s">
        <v>342</v>
      </c>
      <c r="D11" s="136"/>
      <c r="E11" s="137" t="s">
        <v>341</v>
      </c>
      <c r="F11" s="139" t="str">
        <f>IFERROR(_xlfn.CONCAT("EMPLOYER (@" &amp; TEXT(G6*100,"0.00"),"%)"),"EMPLOYER")</f>
        <v>EMPLOYER</v>
      </c>
      <c r="G11" s="137" t="s">
        <v>337</v>
      </c>
      <c r="H11" s="27"/>
    </row>
    <row r="12" spans="2:12" ht="18.75" customHeight="1" thickBot="1" x14ac:dyDescent="0.4">
      <c r="B12" s="55"/>
      <c r="C12" s="29" t="s">
        <v>334</v>
      </c>
      <c r="D12" s="29" t="s">
        <v>338</v>
      </c>
      <c r="E12" s="138"/>
      <c r="F12" s="140"/>
      <c r="G12" s="138"/>
      <c r="H12" s="27"/>
    </row>
    <row r="13" spans="2:12" ht="18.75" customHeight="1" x14ac:dyDescent="0.35">
      <c r="B13" s="55"/>
      <c r="C13" s="61" t="str">
        <f>_xlfn.CONCAT("1: Up to ",TEXT($J$13,"£#,##0"))</f>
        <v>1: Up to £13,600</v>
      </c>
      <c r="D13" s="30">
        <v>5.5</v>
      </c>
      <c r="E13" s="45"/>
      <c r="F13" s="46"/>
      <c r="G13" s="9">
        <f>SUM(E13:F13)</f>
        <v>0</v>
      </c>
      <c r="H13" s="27"/>
      <c r="J13" s="64">
        <v>13600</v>
      </c>
    </row>
    <row r="14" spans="2:12" ht="18.75" customHeight="1" x14ac:dyDescent="0.35">
      <c r="B14" s="55"/>
      <c r="C14" s="62" t="str">
        <f t="shared" ref="C14:C20" si="0">TRIM(_xlfn.CONCAT(ROW()-ROW($C$12),": ",TEXT(J13+1,"£#,##0")," - ",TEXT(J14,"£#,##0")))</f>
        <v>2: £13,601 - £21,200</v>
      </c>
      <c r="D14" s="31">
        <v>5.8</v>
      </c>
      <c r="E14" s="46"/>
      <c r="F14" s="46"/>
      <c r="G14" s="10">
        <f t="shared" ref="G14:G28" si="1">SUM(E14:F14)</f>
        <v>0</v>
      </c>
      <c r="H14" s="27"/>
      <c r="J14" s="64">
        <v>21200</v>
      </c>
    </row>
    <row r="15" spans="2:12" ht="18.75" customHeight="1" x14ac:dyDescent="0.35">
      <c r="B15" s="55"/>
      <c r="C15" s="62" t="str">
        <f t="shared" si="0"/>
        <v>3: £21,201 - £34,400</v>
      </c>
      <c r="D15" s="31">
        <v>6.5</v>
      </c>
      <c r="E15" s="46"/>
      <c r="F15" s="46"/>
      <c r="G15" s="10">
        <f t="shared" si="1"/>
        <v>0</v>
      </c>
      <c r="H15" s="27"/>
      <c r="J15" s="64">
        <v>34400</v>
      </c>
    </row>
    <row r="16" spans="2:12" ht="18.75" customHeight="1" x14ac:dyDescent="0.35">
      <c r="B16" s="55"/>
      <c r="C16" s="62" t="str">
        <f t="shared" si="0"/>
        <v>4: £34,401 - £43,500</v>
      </c>
      <c r="D16" s="31">
        <v>6.8</v>
      </c>
      <c r="E16" s="46"/>
      <c r="F16" s="46"/>
      <c r="G16" s="10">
        <f t="shared" si="1"/>
        <v>0</v>
      </c>
      <c r="H16" s="27"/>
      <c r="J16" s="64">
        <v>43500</v>
      </c>
    </row>
    <row r="17" spans="2:10" ht="18.75" customHeight="1" x14ac:dyDescent="0.35">
      <c r="B17" s="55"/>
      <c r="C17" s="62" t="str">
        <f t="shared" si="0"/>
        <v>5: £43,501 - £60,700</v>
      </c>
      <c r="D17" s="31">
        <v>8.5</v>
      </c>
      <c r="E17" s="46"/>
      <c r="F17" s="46"/>
      <c r="G17" s="10">
        <f t="shared" si="1"/>
        <v>0</v>
      </c>
      <c r="H17" s="27"/>
      <c r="J17" s="64">
        <v>60700</v>
      </c>
    </row>
    <row r="18" spans="2:10" ht="18.75" customHeight="1" x14ac:dyDescent="0.35">
      <c r="B18" s="55"/>
      <c r="C18" s="62" t="str">
        <f t="shared" si="0"/>
        <v>6: £60,701 - £86,000</v>
      </c>
      <c r="D18" s="31">
        <v>9.9</v>
      </c>
      <c r="E18" s="46"/>
      <c r="F18" s="46"/>
      <c r="G18" s="10">
        <f t="shared" si="1"/>
        <v>0</v>
      </c>
      <c r="H18" s="27"/>
      <c r="J18" s="64">
        <v>86000</v>
      </c>
    </row>
    <row r="19" spans="2:10" ht="18.75" customHeight="1" x14ac:dyDescent="0.35">
      <c r="B19" s="55"/>
      <c r="C19" s="62" t="str">
        <f t="shared" si="0"/>
        <v>7: £86,001 - £101,200</v>
      </c>
      <c r="D19" s="31">
        <v>10.5</v>
      </c>
      <c r="E19" s="46"/>
      <c r="F19" s="46"/>
      <c r="G19" s="10">
        <f t="shared" si="1"/>
        <v>0</v>
      </c>
      <c r="H19" s="27"/>
      <c r="J19" s="64">
        <v>101200</v>
      </c>
    </row>
    <row r="20" spans="2:10" ht="18.75" customHeight="1" x14ac:dyDescent="0.35">
      <c r="B20" s="55"/>
      <c r="C20" s="62" t="str">
        <f t="shared" si="0"/>
        <v>8: £101,201 - £151,800</v>
      </c>
      <c r="D20" s="31">
        <v>11.4</v>
      </c>
      <c r="E20" s="46"/>
      <c r="F20" s="46"/>
      <c r="G20" s="10">
        <f t="shared" si="1"/>
        <v>0</v>
      </c>
      <c r="H20" s="27"/>
      <c r="J20" s="64">
        <v>151800</v>
      </c>
    </row>
    <row r="21" spans="2:10" ht="18.75" customHeight="1" thickBot="1" x14ac:dyDescent="0.4">
      <c r="B21" s="55"/>
      <c r="C21" s="63" t="str">
        <f>_xlfn.CONCAT("9: ",TEXT($J$20+1,"£#,##0")," or more")</f>
        <v>9: £151,801 or more</v>
      </c>
      <c r="D21" s="32">
        <v>12.5</v>
      </c>
      <c r="E21" s="46"/>
      <c r="F21" s="46"/>
      <c r="G21" s="10">
        <f t="shared" si="1"/>
        <v>0</v>
      </c>
      <c r="H21" s="27"/>
    </row>
    <row r="22" spans="2:10" ht="18.75" customHeight="1" thickBot="1" x14ac:dyDescent="0.4">
      <c r="B22" s="55"/>
      <c r="C22" s="117" t="s">
        <v>340</v>
      </c>
      <c r="D22" s="118"/>
      <c r="E22" s="6">
        <f>SUM(E13:E21)</f>
        <v>0</v>
      </c>
      <c r="F22" s="6">
        <f>SUM(F13:F21)</f>
        <v>0</v>
      </c>
      <c r="G22" s="6">
        <f>SUM(E22:F22)</f>
        <v>0</v>
      </c>
      <c r="H22" s="27"/>
    </row>
    <row r="23" spans="2:10" ht="18.75" customHeight="1" x14ac:dyDescent="0.35">
      <c r="B23" s="56">
        <v>2</v>
      </c>
      <c r="C23" s="33" t="s">
        <v>343</v>
      </c>
      <c r="D23" s="34"/>
      <c r="E23" s="47"/>
      <c r="F23" s="47"/>
      <c r="G23" s="20">
        <f t="shared" si="1"/>
        <v>0</v>
      </c>
      <c r="H23" s="27"/>
    </row>
    <row r="24" spans="2:10" ht="18.75" customHeight="1" x14ac:dyDescent="0.35">
      <c r="B24" s="56"/>
      <c r="C24" s="35" t="s">
        <v>344</v>
      </c>
      <c r="D24" s="36"/>
      <c r="E24" s="46"/>
      <c r="F24" s="46"/>
      <c r="G24" s="10">
        <f t="shared" si="1"/>
        <v>0</v>
      </c>
      <c r="H24" s="27"/>
    </row>
    <row r="25" spans="2:10" ht="18.75" customHeight="1" x14ac:dyDescent="0.35">
      <c r="B25" s="56"/>
      <c r="C25" s="35" t="s">
        <v>345</v>
      </c>
      <c r="D25" s="36"/>
      <c r="E25" s="46"/>
      <c r="F25" s="46"/>
      <c r="G25" s="10">
        <f t="shared" si="1"/>
        <v>0</v>
      </c>
      <c r="H25" s="27"/>
    </row>
    <row r="26" spans="2:10" ht="18.75" customHeight="1" x14ac:dyDescent="0.35">
      <c r="B26" s="56">
        <v>3</v>
      </c>
      <c r="C26" s="35" t="s">
        <v>346</v>
      </c>
      <c r="D26" s="36"/>
      <c r="E26" s="48"/>
      <c r="F26" s="48"/>
      <c r="G26" s="10">
        <f t="shared" si="1"/>
        <v>0</v>
      </c>
      <c r="H26" s="27"/>
    </row>
    <row r="27" spans="2:10" ht="18.75" customHeight="1" x14ac:dyDescent="0.35">
      <c r="B27" s="56">
        <v>4</v>
      </c>
      <c r="C27" s="35" t="s">
        <v>335</v>
      </c>
      <c r="D27" s="36"/>
      <c r="E27" s="48"/>
      <c r="F27" s="48"/>
      <c r="G27" s="10">
        <f t="shared" si="1"/>
        <v>0</v>
      </c>
      <c r="H27" s="27"/>
    </row>
    <row r="28" spans="2:10" ht="18.75" customHeight="1" thickBot="1" x14ac:dyDescent="0.4">
      <c r="B28" s="56">
        <v>5</v>
      </c>
      <c r="C28" s="37" t="s">
        <v>336</v>
      </c>
      <c r="D28" s="38"/>
      <c r="E28" s="49"/>
      <c r="F28" s="49"/>
      <c r="G28" s="10">
        <f t="shared" si="1"/>
        <v>0</v>
      </c>
      <c r="H28" s="27"/>
    </row>
    <row r="29" spans="2:10" ht="18.75" customHeight="1" thickBot="1" x14ac:dyDescent="0.4">
      <c r="B29" s="56">
        <v>6</v>
      </c>
      <c r="C29" s="59" t="s">
        <v>385</v>
      </c>
      <c r="D29" s="39"/>
      <c r="E29" s="6">
        <f>SUM(E22:E28)</f>
        <v>0</v>
      </c>
      <c r="F29" s="6">
        <f>SUM(F22:F28)</f>
        <v>0</v>
      </c>
      <c r="G29" s="6">
        <f>SUM(E29:F29)</f>
        <v>0</v>
      </c>
      <c r="H29" s="27"/>
    </row>
    <row r="30" spans="2:10" ht="18.75" customHeight="1" thickBot="1" x14ac:dyDescent="0.4">
      <c r="B30" s="56">
        <v>7</v>
      </c>
      <c r="C30" s="59" t="s">
        <v>390</v>
      </c>
      <c r="D30" s="39"/>
      <c r="E30" s="50"/>
      <c r="F30" s="50"/>
      <c r="G30" s="6">
        <f>SUM(E30:F30)</f>
        <v>0</v>
      </c>
      <c r="H30" s="27"/>
    </row>
    <row r="31" spans="2:10" ht="18.75" customHeight="1" thickBot="1" x14ac:dyDescent="0.4">
      <c r="B31" s="56">
        <v>8</v>
      </c>
      <c r="C31" s="59" t="s">
        <v>330</v>
      </c>
      <c r="D31" s="39"/>
      <c r="E31" s="6">
        <f>E29-E30</f>
        <v>0</v>
      </c>
      <c r="F31" s="6">
        <f>F29-F30</f>
        <v>0</v>
      </c>
      <c r="G31" s="6">
        <f>SUM(E31:F31)</f>
        <v>0</v>
      </c>
      <c r="H31" s="27"/>
    </row>
    <row r="32" spans="2:10" ht="15" thickBot="1" x14ac:dyDescent="0.4">
      <c r="B32" s="53"/>
      <c r="C32" s="3"/>
      <c r="D32" s="4"/>
      <c r="E32" s="3"/>
      <c r="F32" s="3"/>
      <c r="G32" s="3"/>
      <c r="H32" s="15"/>
    </row>
    <row r="33" spans="2:8" x14ac:dyDescent="0.35">
      <c r="B33" s="53"/>
      <c r="C33" s="40" t="s">
        <v>347</v>
      </c>
      <c r="D33" s="41"/>
      <c r="E33" s="41"/>
      <c r="F33" s="41"/>
      <c r="G33" s="42"/>
      <c r="H33" s="43"/>
    </row>
    <row r="34" spans="2:8" ht="26.15" customHeight="1" thickBot="1" x14ac:dyDescent="0.4">
      <c r="B34" s="53"/>
      <c r="C34" s="119" t="s">
        <v>386</v>
      </c>
      <c r="D34" s="120"/>
      <c r="E34" s="120"/>
      <c r="F34" s="120"/>
      <c r="G34" s="121"/>
      <c r="H34" s="43"/>
    </row>
    <row r="35" spans="2:8" ht="40" customHeight="1" thickBot="1" x14ac:dyDescent="0.4">
      <c r="B35" s="53"/>
      <c r="C35" s="44" t="s">
        <v>539</v>
      </c>
      <c r="D35" s="7">
        <f>E31</f>
        <v>0</v>
      </c>
      <c r="E35" s="122"/>
      <c r="F35" s="123"/>
      <c r="G35" s="124"/>
      <c r="H35" s="16"/>
    </row>
    <row r="36" spans="2:8" ht="40" customHeight="1" thickBot="1" x14ac:dyDescent="0.4">
      <c r="B36" s="53"/>
      <c r="C36" s="44" t="s">
        <v>540</v>
      </c>
      <c r="D36" s="7">
        <f>F31</f>
        <v>0</v>
      </c>
      <c r="E36" s="122"/>
      <c r="F36" s="123"/>
      <c r="G36" s="124"/>
      <c r="H36" s="16"/>
    </row>
    <row r="37" spans="2:8" x14ac:dyDescent="0.35">
      <c r="B37" s="53"/>
      <c r="C37" s="3"/>
      <c r="D37" s="4"/>
      <c r="E37" s="3"/>
      <c r="F37" s="3"/>
      <c r="G37" s="3"/>
      <c r="H37" s="15"/>
    </row>
    <row r="38" spans="2:8" x14ac:dyDescent="0.35">
      <c r="B38" s="53" t="s">
        <v>367</v>
      </c>
      <c r="C38" s="2" t="s">
        <v>2</v>
      </c>
      <c r="D38" s="2"/>
      <c r="E38" s="2"/>
      <c r="F38" s="2"/>
      <c r="G38" s="2"/>
      <c r="H38" s="17"/>
    </row>
    <row r="39" spans="2:8" ht="65.25" customHeight="1" thickBot="1" x14ac:dyDescent="0.4">
      <c r="B39" s="53"/>
      <c r="C39" s="125" t="str">
        <f>_xlfn.CONCAT("I certify that the total contributions due and the actual contributions paid to the Fund, for the year ending 31 March ",$B$2,", are as stated in the Final Statement above.  I certify that the total Pensionable Pay used in the computation of both Employee and Employer Basic Contributions for the year is as stated in the Contributions Reconciliation (Section B) above.")</f>
        <v>I certify that the total contributions due and the actual contributions paid to the Fund, for the year ending 31 March 2017, are as stated in the Final Statement above.  I certify that the total Pensionable Pay used in the computation of both Employee and Employer Basic Contributions for the year is as stated in the Contributions Reconciliation (Section B) above.</v>
      </c>
      <c r="D39" s="125"/>
      <c r="E39" s="125"/>
      <c r="F39" s="125"/>
      <c r="G39" s="125"/>
      <c r="H39" s="15"/>
    </row>
    <row r="40" spans="2:8" ht="42" customHeight="1" thickBot="1" x14ac:dyDescent="0.4">
      <c r="B40" s="53"/>
      <c r="C40" s="44" t="s">
        <v>541</v>
      </c>
      <c r="D40" s="116"/>
      <c r="E40" s="116"/>
      <c r="F40" s="116"/>
      <c r="G40" s="116"/>
      <c r="H40" s="15"/>
    </row>
    <row r="41" spans="2:8" ht="28" customHeight="1" thickBot="1" x14ac:dyDescent="0.4">
      <c r="B41" s="53"/>
      <c r="C41" s="44" t="s">
        <v>542</v>
      </c>
      <c r="D41" s="116"/>
      <c r="E41" s="116"/>
      <c r="F41" s="116"/>
      <c r="G41" s="116"/>
      <c r="H41" s="15"/>
    </row>
    <row r="42" spans="2:8" ht="28" customHeight="1" thickBot="1" x14ac:dyDescent="0.4">
      <c r="B42" s="53"/>
      <c r="C42" s="44" t="s">
        <v>543</v>
      </c>
      <c r="D42" s="116"/>
      <c r="E42" s="116"/>
      <c r="F42" s="116"/>
      <c r="G42" s="116"/>
      <c r="H42" s="15"/>
    </row>
    <row r="43" spans="2:8" ht="28" customHeight="1" thickBot="1" x14ac:dyDescent="0.4">
      <c r="B43" s="53"/>
      <c r="C43" s="44" t="s">
        <v>544</v>
      </c>
      <c r="D43" s="116"/>
      <c r="E43" s="116"/>
      <c r="F43" s="116"/>
      <c r="G43" s="116"/>
      <c r="H43" s="15"/>
    </row>
    <row r="44" spans="2:8" ht="15" thickBot="1" x14ac:dyDescent="0.4">
      <c r="B44" s="57"/>
      <c r="C44" s="5"/>
      <c r="D44" s="18"/>
      <c r="E44" s="5"/>
      <c r="F44" s="5"/>
      <c r="G44" s="5"/>
      <c r="H44" s="19"/>
    </row>
  </sheetData>
  <sheetProtection algorithmName="SHA-512" hashValue="elOZAzwUqiwYqQiUvqRbDNqx5TT3Em04riFuJKvCc+KTAl/EEDbU5ewA9mkVZalAYMKJOkXBFRQl0jikpftmww==" saltValue="mKU9UYMg1DNnuaZGEuxx7w==" spinCount="100000" sheet="1" objects="1" scenarios="1"/>
  <mergeCells count="23">
    <mergeCell ref="C3:G3"/>
    <mergeCell ref="C4:G4"/>
    <mergeCell ref="J4:K4"/>
    <mergeCell ref="C5:G5"/>
    <mergeCell ref="D6:E6"/>
    <mergeCell ref="J6:K6"/>
    <mergeCell ref="D7:G7"/>
    <mergeCell ref="D8:E8"/>
    <mergeCell ref="J8:K8"/>
    <mergeCell ref="C10:G10"/>
    <mergeCell ref="C11:D11"/>
    <mergeCell ref="E11:E12"/>
    <mergeCell ref="F11:F12"/>
    <mergeCell ref="G11:G12"/>
    <mergeCell ref="D41:G41"/>
    <mergeCell ref="D42:G42"/>
    <mergeCell ref="D43:G43"/>
    <mergeCell ref="C22:D22"/>
    <mergeCell ref="C34:G34"/>
    <mergeCell ref="E35:G35"/>
    <mergeCell ref="E36:G36"/>
    <mergeCell ref="C39:G39"/>
    <mergeCell ref="D40:G40"/>
  </mergeCells>
  <conditionalFormatting sqref="L6">
    <cfRule type="containsBlanks" dxfId="44" priority="1">
      <formula>LEN(TRIM(L6))=0</formula>
    </cfRule>
    <cfRule type="cellIs" dxfId="43" priority="3" operator="between">
      <formula>$G$6-0.01</formula>
      <formula>$G$6+0.01</formula>
    </cfRule>
    <cfRule type="cellIs" dxfId="42" priority="4" operator="notBetween">
      <formula>$G$6-0.005</formula>
      <formula>$G$6+0.005</formula>
    </cfRule>
  </conditionalFormatting>
  <conditionalFormatting sqref="L8">
    <cfRule type="containsText" dxfId="41" priority="2" operator="containsText" text="INCOMPLETE">
      <formula>NOT(ISERROR(SEARCH("INCOMPLETE",L8)))</formula>
    </cfRule>
    <cfRule type="containsBlanks" dxfId="40" priority="5">
      <formula>LEN(TRIM(L8))=0</formula>
    </cfRule>
  </conditionalFormatting>
  <pageMargins left="0.7" right="0.7" top="0.75" bottom="0.75" header="0.3" footer="0.3"/>
  <pageSetup paperSize="8" orientation="portrait" r:id="rId1"/>
  <headerFooter>
    <oddHeader>&amp;L&amp;"Calibri"&amp;14&amp;KA80000Sensitivity: RESTRICTED&amp;1#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DropDown="1" showInputMessage="1" showErrorMessage="1" errorTitle="Employer Code" error="Please input your Organisation's Employer Code." promptTitle="Employer Code" prompt="Please enter your Employer Code." xr:uid="{88BEB090-F0AE-4733-B4CC-2136C4C06749}">
          <x14:formula1>
            <xm:f>'EMPLOYER LIST'!$A$2:$A$5207</xm:f>
          </x14:formula1>
          <xm:sqref>D6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41343-6260-4617-B00C-26385C68A3EC}">
  <sheetPr codeName="Sheet5"/>
  <dimension ref="B1:L44"/>
  <sheetViews>
    <sheetView showGridLines="0" zoomScaleNormal="100" workbookViewId="0">
      <selection activeCell="D7" sqref="D7:G7"/>
    </sheetView>
  </sheetViews>
  <sheetFormatPr defaultColWidth="9.1796875" defaultRowHeight="14.5" x14ac:dyDescent="0.35"/>
  <cols>
    <col min="1" max="1" width="2.54296875" style="21" customWidth="1"/>
    <col min="2" max="2" width="3.54296875" style="21" customWidth="1"/>
    <col min="3" max="3" width="31.81640625" style="21" customWidth="1"/>
    <col min="4" max="4" width="16.26953125" style="21" customWidth="1"/>
    <col min="5" max="7" width="21.6328125" style="21" customWidth="1"/>
    <col min="8" max="8" width="4" style="21" customWidth="1"/>
    <col min="9" max="9" width="9.1796875" style="21"/>
    <col min="10" max="11" width="11.81640625" style="21" customWidth="1"/>
    <col min="12" max="12" width="18.7265625" style="21" customWidth="1"/>
    <col min="13" max="16384" width="9.1796875" style="21"/>
  </cols>
  <sheetData>
    <row r="1" spans="2:12" ht="15" thickBot="1" x14ac:dyDescent="0.4"/>
    <row r="2" spans="2:12" x14ac:dyDescent="0.35">
      <c r="B2" s="60" t="s">
        <v>452</v>
      </c>
      <c r="C2" s="11"/>
      <c r="D2" s="12"/>
      <c r="E2" s="11"/>
      <c r="F2" s="11"/>
      <c r="G2" s="11"/>
      <c r="H2" s="13"/>
    </row>
    <row r="3" spans="2:12" ht="16" thickBot="1" x14ac:dyDescent="0.4">
      <c r="B3" s="14"/>
      <c r="C3" s="141" t="s">
        <v>368</v>
      </c>
      <c r="D3" s="141"/>
      <c r="E3" s="141"/>
      <c r="F3" s="141"/>
      <c r="G3" s="141"/>
      <c r="H3" s="15"/>
    </row>
    <row r="4" spans="2:12" ht="28.5" customHeight="1" thickBot="1" x14ac:dyDescent="0.4">
      <c r="B4" s="14"/>
      <c r="C4" s="142" t="str">
        <f>_xlfn.CONCAT("FINAL STATEMENT OF CONTRIBUTION INCOME DUE YEAR ENDING 31 MARCH ",$B$2)</f>
        <v>FINAL STATEMENT OF CONTRIBUTION INCOME DUE YEAR ENDING 31 MARCH 2018</v>
      </c>
      <c r="D4" s="142"/>
      <c r="E4" s="142"/>
      <c r="F4" s="142"/>
      <c r="G4" s="142"/>
      <c r="H4" s="15"/>
      <c r="J4" s="131" t="s">
        <v>369</v>
      </c>
      <c r="K4" s="131"/>
      <c r="L4" s="51" t="s">
        <v>331</v>
      </c>
    </row>
    <row r="5" spans="2:12" ht="21.75" customHeight="1" thickBot="1" x14ac:dyDescent="0.4">
      <c r="B5" s="14"/>
      <c r="C5" s="143" t="s">
        <v>387</v>
      </c>
      <c r="D5" s="143"/>
      <c r="E5" s="143"/>
      <c r="F5" s="143"/>
      <c r="G5" s="143"/>
      <c r="H5" s="15"/>
    </row>
    <row r="6" spans="2:12" ht="28.5" customHeight="1" thickBot="1" x14ac:dyDescent="0.4">
      <c r="B6" s="14"/>
      <c r="C6" s="25" t="s">
        <v>388</v>
      </c>
      <c r="D6" s="144"/>
      <c r="E6" s="145"/>
      <c r="F6" s="26" t="s">
        <v>332</v>
      </c>
      <c r="G6" s="52" t="str">
        <f>IF(Employer_Code3="","",IFERROR((INDEX(Table1[FSR],MATCH(VALUE(Employer_Code3),Table1[PAYLOCATIONREF],0))/100),"TBC"))</f>
        <v/>
      </c>
      <c r="H6" s="27"/>
      <c r="J6" s="131" t="s">
        <v>332</v>
      </c>
      <c r="K6" s="131"/>
      <c r="L6" s="22" t="str">
        <f>IF($G$6="","",IFERROR(F22/D8,""))</f>
        <v/>
      </c>
    </row>
    <row r="7" spans="2:12" ht="31.5" customHeight="1" thickBot="1" x14ac:dyDescent="0.4">
      <c r="B7" s="14"/>
      <c r="C7" s="25" t="s">
        <v>357</v>
      </c>
      <c r="D7" s="126" t="str">
        <f>IF(Employer_Code3="","",TRIM(INDEX(Table1[PAYLOCATIONNAME],MATCH(VALUE(Employer_Code3),Table1[PAYLOCATIONREF],0))))</f>
        <v/>
      </c>
      <c r="E7" s="127"/>
      <c r="F7" s="127"/>
      <c r="G7" s="128"/>
      <c r="H7" s="27"/>
    </row>
    <row r="8" spans="2:12" ht="28.5" customHeight="1" thickBot="1" x14ac:dyDescent="0.4">
      <c r="B8" s="53" t="s">
        <v>0</v>
      </c>
      <c r="C8" s="28" t="s">
        <v>389</v>
      </c>
      <c r="D8" s="129"/>
      <c r="E8" s="130"/>
      <c r="F8" s="28" t="s">
        <v>339</v>
      </c>
      <c r="G8" s="50"/>
      <c r="H8" s="27"/>
      <c r="J8" s="131" t="s">
        <v>333</v>
      </c>
      <c r="K8" s="131"/>
      <c r="L8" s="23" t="str">
        <f>IF(OR(Employer_Code3="",$D$8="",$G$22=0,$G$30=0),"INCOMPLETE","")</f>
        <v>INCOMPLETE</v>
      </c>
    </row>
    <row r="9" spans="2:12" ht="15" thickBot="1" x14ac:dyDescent="0.4">
      <c r="B9" s="53"/>
      <c r="C9" s="5"/>
      <c r="D9" s="4"/>
      <c r="E9" s="3"/>
      <c r="F9" s="3"/>
      <c r="G9" s="3"/>
      <c r="H9" s="27"/>
    </row>
    <row r="10" spans="2:12" ht="29.5" customHeight="1" thickBot="1" x14ac:dyDescent="0.4">
      <c r="B10" s="53" t="s">
        <v>1</v>
      </c>
      <c r="C10" s="132" t="s">
        <v>445</v>
      </c>
      <c r="D10" s="133"/>
      <c r="E10" s="133"/>
      <c r="F10" s="133"/>
      <c r="G10" s="134"/>
      <c r="H10" s="27"/>
      <c r="L10" s="24"/>
    </row>
    <row r="11" spans="2:12" ht="18.649999999999999" customHeight="1" thickBot="1" x14ac:dyDescent="0.4">
      <c r="B11" s="54">
        <v>1</v>
      </c>
      <c r="C11" s="135" t="s">
        <v>342</v>
      </c>
      <c r="D11" s="136"/>
      <c r="E11" s="137" t="s">
        <v>341</v>
      </c>
      <c r="F11" s="139" t="str">
        <f>IFERROR(_xlfn.CONCAT("EMPLOYER (@" &amp; TEXT(G6*100,"0.00"),"%)"),"EMPLOYER")</f>
        <v>EMPLOYER</v>
      </c>
      <c r="G11" s="137" t="s">
        <v>337</v>
      </c>
      <c r="H11" s="27"/>
    </row>
    <row r="12" spans="2:12" ht="18.75" customHeight="1" thickBot="1" x14ac:dyDescent="0.4">
      <c r="B12" s="55"/>
      <c r="C12" s="29" t="s">
        <v>334</v>
      </c>
      <c r="D12" s="29" t="s">
        <v>338</v>
      </c>
      <c r="E12" s="138"/>
      <c r="F12" s="140"/>
      <c r="G12" s="138"/>
      <c r="H12" s="27"/>
    </row>
    <row r="13" spans="2:12" ht="18.75" customHeight="1" x14ac:dyDescent="0.35">
      <c r="B13" s="55"/>
      <c r="C13" s="61" t="str">
        <f>_xlfn.CONCAT("1: Up to ",TEXT($J$13,"£#,##0"))</f>
        <v>1: Up to £13,700</v>
      </c>
      <c r="D13" s="30">
        <v>5.5</v>
      </c>
      <c r="E13" s="45"/>
      <c r="F13" s="46"/>
      <c r="G13" s="9">
        <f>SUM(E13:F13)</f>
        <v>0</v>
      </c>
      <c r="H13" s="27"/>
      <c r="J13" s="64">
        <v>13700</v>
      </c>
    </row>
    <row r="14" spans="2:12" ht="18.75" customHeight="1" x14ac:dyDescent="0.35">
      <c r="B14" s="55"/>
      <c r="C14" s="62" t="str">
        <f t="shared" ref="C14:C20" si="0">TRIM(_xlfn.CONCAT(ROW()-ROW($C$12),": ",TEXT(J13+1,"£#,##0")," - ",TEXT(J14,"£#,##0")))</f>
        <v>2: £13,701 - £21,400</v>
      </c>
      <c r="D14" s="31">
        <v>5.8</v>
      </c>
      <c r="E14" s="46"/>
      <c r="F14" s="46"/>
      <c r="G14" s="10">
        <f t="shared" ref="G14:G28" si="1">SUM(E14:F14)</f>
        <v>0</v>
      </c>
      <c r="H14" s="27"/>
      <c r="J14" s="64">
        <v>21400</v>
      </c>
    </row>
    <row r="15" spans="2:12" ht="18.75" customHeight="1" x14ac:dyDescent="0.35">
      <c r="B15" s="55"/>
      <c r="C15" s="62" t="str">
        <f t="shared" si="0"/>
        <v>3: £21,401 - £34,700</v>
      </c>
      <c r="D15" s="31">
        <v>6.5</v>
      </c>
      <c r="E15" s="46"/>
      <c r="F15" s="46"/>
      <c r="G15" s="10">
        <f t="shared" si="1"/>
        <v>0</v>
      </c>
      <c r="H15" s="27"/>
      <c r="J15" s="64">
        <v>34700</v>
      </c>
    </row>
    <row r="16" spans="2:12" ht="18.75" customHeight="1" x14ac:dyDescent="0.35">
      <c r="B16" s="55"/>
      <c r="C16" s="62" t="str">
        <f t="shared" si="0"/>
        <v>4: £34,701 - £43,900</v>
      </c>
      <c r="D16" s="31">
        <v>6.8</v>
      </c>
      <c r="E16" s="46"/>
      <c r="F16" s="46"/>
      <c r="G16" s="10">
        <f t="shared" si="1"/>
        <v>0</v>
      </c>
      <c r="H16" s="27"/>
      <c r="J16" s="64">
        <v>43900</v>
      </c>
    </row>
    <row r="17" spans="2:10" ht="18.75" customHeight="1" x14ac:dyDescent="0.35">
      <c r="B17" s="55"/>
      <c r="C17" s="62" t="str">
        <f t="shared" si="0"/>
        <v>5: £43,901 - £61,300</v>
      </c>
      <c r="D17" s="31">
        <v>8.5</v>
      </c>
      <c r="E17" s="46"/>
      <c r="F17" s="46"/>
      <c r="G17" s="10">
        <f t="shared" si="1"/>
        <v>0</v>
      </c>
      <c r="H17" s="27"/>
      <c r="J17" s="64">
        <v>61300</v>
      </c>
    </row>
    <row r="18" spans="2:10" ht="18.75" customHeight="1" x14ac:dyDescent="0.35">
      <c r="B18" s="55"/>
      <c r="C18" s="62" t="str">
        <f t="shared" si="0"/>
        <v>6: £61,301 - £86,800</v>
      </c>
      <c r="D18" s="31">
        <v>9.9</v>
      </c>
      <c r="E18" s="46"/>
      <c r="F18" s="46"/>
      <c r="G18" s="10">
        <f t="shared" si="1"/>
        <v>0</v>
      </c>
      <c r="H18" s="27"/>
      <c r="J18" s="64">
        <v>86800</v>
      </c>
    </row>
    <row r="19" spans="2:10" ht="18.75" customHeight="1" x14ac:dyDescent="0.35">
      <c r="B19" s="55"/>
      <c r="C19" s="62" t="str">
        <f t="shared" si="0"/>
        <v>7: £86,801 - £102,200</v>
      </c>
      <c r="D19" s="31">
        <v>10.5</v>
      </c>
      <c r="E19" s="46"/>
      <c r="F19" s="46"/>
      <c r="G19" s="10">
        <f t="shared" si="1"/>
        <v>0</v>
      </c>
      <c r="H19" s="27"/>
      <c r="J19" s="64">
        <v>102200</v>
      </c>
    </row>
    <row r="20" spans="2:10" ht="18.75" customHeight="1" x14ac:dyDescent="0.35">
      <c r="B20" s="55"/>
      <c r="C20" s="62" t="str">
        <f t="shared" si="0"/>
        <v>8: £102,201 - £153,300</v>
      </c>
      <c r="D20" s="31">
        <v>11.4</v>
      </c>
      <c r="E20" s="46"/>
      <c r="F20" s="46"/>
      <c r="G20" s="10">
        <f t="shared" si="1"/>
        <v>0</v>
      </c>
      <c r="H20" s="27"/>
      <c r="J20" s="64">
        <v>153300</v>
      </c>
    </row>
    <row r="21" spans="2:10" ht="18.75" customHeight="1" thickBot="1" x14ac:dyDescent="0.4">
      <c r="B21" s="55"/>
      <c r="C21" s="63" t="str">
        <f>_xlfn.CONCAT("9: ",TEXT($J$20+1,"£#,##0")," or more")</f>
        <v>9: £153,301 or more</v>
      </c>
      <c r="D21" s="32">
        <v>12.5</v>
      </c>
      <c r="E21" s="46"/>
      <c r="F21" s="46"/>
      <c r="G21" s="10">
        <f t="shared" si="1"/>
        <v>0</v>
      </c>
      <c r="H21" s="27"/>
    </row>
    <row r="22" spans="2:10" ht="18.75" customHeight="1" thickBot="1" x14ac:dyDescent="0.4">
      <c r="B22" s="55"/>
      <c r="C22" s="117" t="s">
        <v>340</v>
      </c>
      <c r="D22" s="118"/>
      <c r="E22" s="6">
        <f>SUM(E13:E21)</f>
        <v>0</v>
      </c>
      <c r="F22" s="6">
        <f>SUM(F13:F21)</f>
        <v>0</v>
      </c>
      <c r="G22" s="6">
        <f>SUM(E22:F22)</f>
        <v>0</v>
      </c>
      <c r="H22" s="27"/>
    </row>
    <row r="23" spans="2:10" ht="18.75" customHeight="1" x14ac:dyDescent="0.35">
      <c r="B23" s="56">
        <v>2</v>
      </c>
      <c r="C23" s="33" t="s">
        <v>343</v>
      </c>
      <c r="D23" s="34"/>
      <c r="E23" s="47"/>
      <c r="F23" s="47"/>
      <c r="G23" s="20">
        <f t="shared" si="1"/>
        <v>0</v>
      </c>
      <c r="H23" s="27"/>
    </row>
    <row r="24" spans="2:10" ht="18.75" customHeight="1" x14ac:dyDescent="0.35">
      <c r="B24" s="56"/>
      <c r="C24" s="35" t="s">
        <v>344</v>
      </c>
      <c r="D24" s="36"/>
      <c r="E24" s="46"/>
      <c r="F24" s="46"/>
      <c r="G24" s="10">
        <f t="shared" si="1"/>
        <v>0</v>
      </c>
      <c r="H24" s="27"/>
    </row>
    <row r="25" spans="2:10" ht="18.75" customHeight="1" x14ac:dyDescent="0.35">
      <c r="B25" s="56"/>
      <c r="C25" s="35" t="s">
        <v>345</v>
      </c>
      <c r="D25" s="36"/>
      <c r="E25" s="46"/>
      <c r="F25" s="46"/>
      <c r="G25" s="10">
        <f t="shared" si="1"/>
        <v>0</v>
      </c>
      <c r="H25" s="27"/>
    </row>
    <row r="26" spans="2:10" ht="18.75" customHeight="1" x14ac:dyDescent="0.35">
      <c r="B26" s="56">
        <v>3</v>
      </c>
      <c r="C26" s="35" t="s">
        <v>346</v>
      </c>
      <c r="D26" s="36"/>
      <c r="E26" s="48"/>
      <c r="F26" s="48"/>
      <c r="G26" s="10">
        <f t="shared" si="1"/>
        <v>0</v>
      </c>
      <c r="H26" s="27"/>
    </row>
    <row r="27" spans="2:10" ht="18.75" customHeight="1" x14ac:dyDescent="0.35">
      <c r="B27" s="56">
        <v>4</v>
      </c>
      <c r="C27" s="35" t="s">
        <v>335</v>
      </c>
      <c r="D27" s="36"/>
      <c r="E27" s="48"/>
      <c r="F27" s="48"/>
      <c r="G27" s="10">
        <f t="shared" si="1"/>
        <v>0</v>
      </c>
      <c r="H27" s="27"/>
    </row>
    <row r="28" spans="2:10" ht="18.75" customHeight="1" thickBot="1" x14ac:dyDescent="0.4">
      <c r="B28" s="56">
        <v>5</v>
      </c>
      <c r="C28" s="37" t="s">
        <v>336</v>
      </c>
      <c r="D28" s="38"/>
      <c r="E28" s="49"/>
      <c r="F28" s="49"/>
      <c r="G28" s="10">
        <f t="shared" si="1"/>
        <v>0</v>
      </c>
      <c r="H28" s="27"/>
    </row>
    <row r="29" spans="2:10" ht="18.75" customHeight="1" thickBot="1" x14ac:dyDescent="0.4">
      <c r="B29" s="56">
        <v>6</v>
      </c>
      <c r="C29" s="59" t="s">
        <v>385</v>
      </c>
      <c r="D29" s="39"/>
      <c r="E29" s="6">
        <f>SUM(E22:E28)</f>
        <v>0</v>
      </c>
      <c r="F29" s="6">
        <f>SUM(F22:F28)</f>
        <v>0</v>
      </c>
      <c r="G29" s="6">
        <f>SUM(E29:F29)</f>
        <v>0</v>
      </c>
      <c r="H29" s="27"/>
    </row>
    <row r="30" spans="2:10" ht="18.75" customHeight="1" thickBot="1" x14ac:dyDescent="0.4">
      <c r="B30" s="56">
        <v>7</v>
      </c>
      <c r="C30" s="59" t="s">
        <v>390</v>
      </c>
      <c r="D30" s="39"/>
      <c r="E30" s="50"/>
      <c r="F30" s="50"/>
      <c r="G30" s="6">
        <f>SUM(E30:F30)</f>
        <v>0</v>
      </c>
      <c r="H30" s="27"/>
    </row>
    <row r="31" spans="2:10" ht="18.75" customHeight="1" thickBot="1" x14ac:dyDescent="0.4">
      <c r="B31" s="56">
        <v>8</v>
      </c>
      <c r="C31" s="59" t="s">
        <v>330</v>
      </c>
      <c r="D31" s="39"/>
      <c r="E31" s="6">
        <f>E29-E30</f>
        <v>0</v>
      </c>
      <c r="F31" s="6">
        <f>F29-F30</f>
        <v>0</v>
      </c>
      <c r="G31" s="6">
        <f>SUM(E31:F31)</f>
        <v>0</v>
      </c>
      <c r="H31" s="27"/>
    </row>
    <row r="32" spans="2:10" ht="15" thickBot="1" x14ac:dyDescent="0.4">
      <c r="B32" s="53"/>
      <c r="C32" s="3"/>
      <c r="D32" s="4"/>
      <c r="E32" s="3"/>
      <c r="F32" s="3"/>
      <c r="G32" s="3"/>
      <c r="H32" s="15"/>
    </row>
    <row r="33" spans="2:8" x14ac:dyDescent="0.35">
      <c r="B33" s="53"/>
      <c r="C33" s="40" t="s">
        <v>347</v>
      </c>
      <c r="D33" s="41"/>
      <c r="E33" s="41"/>
      <c r="F33" s="41"/>
      <c r="G33" s="42"/>
      <c r="H33" s="43"/>
    </row>
    <row r="34" spans="2:8" ht="26.15" customHeight="1" thickBot="1" x14ac:dyDescent="0.4">
      <c r="B34" s="53"/>
      <c r="C34" s="119" t="s">
        <v>386</v>
      </c>
      <c r="D34" s="120"/>
      <c r="E34" s="120"/>
      <c r="F34" s="120"/>
      <c r="G34" s="121"/>
      <c r="H34" s="43"/>
    </row>
    <row r="35" spans="2:8" ht="40" customHeight="1" thickBot="1" x14ac:dyDescent="0.4">
      <c r="B35" s="53"/>
      <c r="C35" s="44" t="s">
        <v>539</v>
      </c>
      <c r="D35" s="7">
        <f>E31</f>
        <v>0</v>
      </c>
      <c r="E35" s="122"/>
      <c r="F35" s="123"/>
      <c r="G35" s="124"/>
      <c r="H35" s="16"/>
    </row>
    <row r="36" spans="2:8" ht="40" customHeight="1" thickBot="1" x14ac:dyDescent="0.4">
      <c r="B36" s="53"/>
      <c r="C36" s="44" t="s">
        <v>540</v>
      </c>
      <c r="D36" s="7">
        <f>F31</f>
        <v>0</v>
      </c>
      <c r="E36" s="122"/>
      <c r="F36" s="123"/>
      <c r="G36" s="124"/>
      <c r="H36" s="16"/>
    </row>
    <row r="37" spans="2:8" x14ac:dyDescent="0.35">
      <c r="B37" s="53"/>
      <c r="C37" s="3"/>
      <c r="D37" s="4"/>
      <c r="E37" s="3"/>
      <c r="F37" s="3"/>
      <c r="G37" s="3"/>
      <c r="H37" s="15"/>
    </row>
    <row r="38" spans="2:8" x14ac:dyDescent="0.35">
      <c r="B38" s="53" t="s">
        <v>367</v>
      </c>
      <c r="C38" s="2" t="s">
        <v>2</v>
      </c>
      <c r="D38" s="2"/>
      <c r="E38" s="2"/>
      <c r="F38" s="2"/>
      <c r="G38" s="2"/>
      <c r="H38" s="17"/>
    </row>
    <row r="39" spans="2:8" ht="65.25" customHeight="1" thickBot="1" x14ac:dyDescent="0.4">
      <c r="B39" s="53"/>
      <c r="C39" s="125" t="str">
        <f>_xlfn.CONCAT("I certify that the total contributions due and the actual contributions paid to the Fund, for the year ending 31 March ",$B$2,", are as stated in the Final Statement above.  I certify that the total Pensionable Pay used in the computation of both Employee and Employer Basic Contributions for the year is as stated in the Contributions Reconciliation (Section B) above.")</f>
        <v>I certify that the total contributions due and the actual contributions paid to the Fund, for the year ending 31 March 2018, are as stated in the Final Statement above.  I certify that the total Pensionable Pay used in the computation of both Employee and Employer Basic Contributions for the year is as stated in the Contributions Reconciliation (Section B) above.</v>
      </c>
      <c r="D39" s="125"/>
      <c r="E39" s="125"/>
      <c r="F39" s="125"/>
      <c r="G39" s="125"/>
      <c r="H39" s="15"/>
    </row>
    <row r="40" spans="2:8" ht="42" customHeight="1" thickBot="1" x14ac:dyDescent="0.4">
      <c r="B40" s="53"/>
      <c r="C40" s="44" t="s">
        <v>541</v>
      </c>
      <c r="D40" s="116"/>
      <c r="E40" s="116"/>
      <c r="F40" s="116"/>
      <c r="G40" s="116"/>
      <c r="H40" s="15"/>
    </row>
    <row r="41" spans="2:8" ht="28" customHeight="1" thickBot="1" x14ac:dyDescent="0.4">
      <c r="B41" s="53"/>
      <c r="C41" s="44" t="s">
        <v>542</v>
      </c>
      <c r="D41" s="116"/>
      <c r="E41" s="116"/>
      <c r="F41" s="116"/>
      <c r="G41" s="116"/>
      <c r="H41" s="15"/>
    </row>
    <row r="42" spans="2:8" ht="28" customHeight="1" thickBot="1" x14ac:dyDescent="0.4">
      <c r="B42" s="53"/>
      <c r="C42" s="44" t="s">
        <v>543</v>
      </c>
      <c r="D42" s="116"/>
      <c r="E42" s="116"/>
      <c r="F42" s="116"/>
      <c r="G42" s="116"/>
      <c r="H42" s="15"/>
    </row>
    <row r="43" spans="2:8" ht="28" customHeight="1" thickBot="1" x14ac:dyDescent="0.4">
      <c r="B43" s="53"/>
      <c r="C43" s="44" t="s">
        <v>544</v>
      </c>
      <c r="D43" s="116"/>
      <c r="E43" s="116"/>
      <c r="F43" s="116"/>
      <c r="G43" s="116"/>
      <c r="H43" s="15"/>
    </row>
    <row r="44" spans="2:8" ht="15" thickBot="1" x14ac:dyDescent="0.4">
      <c r="B44" s="57"/>
      <c r="C44" s="5"/>
      <c r="D44" s="18"/>
      <c r="E44" s="5"/>
      <c r="F44" s="5"/>
      <c r="G44" s="5"/>
      <c r="H44" s="19"/>
    </row>
  </sheetData>
  <sheetProtection algorithmName="SHA-512" hashValue="YosYhtbczygszb16zPiYxVc76ykBFfylr8ZjykOc2vjkQOAlA/BDwfXUbozyluWYhbPgmppu0IYIxdw9gT9JJQ==" saltValue="SEUH5Lf3G90rwSFdsvJxMw==" spinCount="100000" sheet="1" scenarios="1"/>
  <mergeCells count="23">
    <mergeCell ref="C3:G3"/>
    <mergeCell ref="C4:G4"/>
    <mergeCell ref="J4:K4"/>
    <mergeCell ref="C5:G5"/>
    <mergeCell ref="D6:E6"/>
    <mergeCell ref="J6:K6"/>
    <mergeCell ref="D7:G7"/>
    <mergeCell ref="D8:E8"/>
    <mergeCell ref="J8:K8"/>
    <mergeCell ref="C10:G10"/>
    <mergeCell ref="C11:D11"/>
    <mergeCell ref="E11:E12"/>
    <mergeCell ref="F11:F12"/>
    <mergeCell ref="G11:G12"/>
    <mergeCell ref="D41:G41"/>
    <mergeCell ref="D42:G42"/>
    <mergeCell ref="D43:G43"/>
    <mergeCell ref="C22:D22"/>
    <mergeCell ref="C34:G34"/>
    <mergeCell ref="E35:G35"/>
    <mergeCell ref="E36:G36"/>
    <mergeCell ref="C39:G39"/>
    <mergeCell ref="D40:G40"/>
  </mergeCells>
  <conditionalFormatting sqref="L6">
    <cfRule type="containsBlanks" dxfId="39" priority="1">
      <formula>LEN(TRIM(L6))=0</formula>
    </cfRule>
    <cfRule type="cellIs" dxfId="38" priority="3" operator="between">
      <formula>$G$6-0.01</formula>
      <formula>$G$6+0.01</formula>
    </cfRule>
    <cfRule type="cellIs" dxfId="37" priority="4" operator="notBetween">
      <formula>$G$6-0.005</formula>
      <formula>$G$6+0.005</formula>
    </cfRule>
  </conditionalFormatting>
  <conditionalFormatting sqref="L8">
    <cfRule type="containsText" dxfId="36" priority="2" operator="containsText" text="INCOMPLETE">
      <formula>NOT(ISERROR(SEARCH("INCOMPLETE",L8)))</formula>
    </cfRule>
    <cfRule type="containsBlanks" dxfId="35" priority="5">
      <formula>LEN(TRIM(L8))=0</formula>
    </cfRule>
  </conditionalFormatting>
  <pageMargins left="0.7" right="0.7" top="0.75" bottom="0.75" header="0.3" footer="0.3"/>
  <pageSetup paperSize="8" orientation="portrait" r:id="rId1"/>
  <headerFooter>
    <oddHeader>&amp;L&amp;"Calibri"&amp;14&amp;KA80000Sensitivity: RESTRICTED&amp;1#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DropDown="1" showInputMessage="1" showErrorMessage="1" errorTitle="Employer Code" error="Please input your Organisation's Employer Code." promptTitle="Employer Code" prompt="Please enter your Employer Code." xr:uid="{F34EC72D-4E01-40DF-B653-0236AE5C71EE}">
          <x14:formula1>
            <xm:f>'EMPLOYER LIST'!$A$2:$A$5207</xm:f>
          </x14:formula1>
          <xm:sqref>D6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2BA99-5484-4AFB-8E87-B91C3CB5103A}">
  <sheetPr codeName="Sheet6"/>
  <dimension ref="B1:L44"/>
  <sheetViews>
    <sheetView showGridLines="0" zoomScaleNormal="100" workbookViewId="0">
      <selection activeCell="D7" sqref="D7:G7"/>
    </sheetView>
  </sheetViews>
  <sheetFormatPr defaultColWidth="9.1796875" defaultRowHeight="14.5" x14ac:dyDescent="0.35"/>
  <cols>
    <col min="1" max="1" width="2.54296875" style="21" customWidth="1"/>
    <col min="2" max="2" width="3.54296875" style="21" customWidth="1"/>
    <col min="3" max="3" width="31.81640625" style="21" customWidth="1"/>
    <col min="4" max="4" width="16.26953125" style="21" customWidth="1"/>
    <col min="5" max="7" width="21.6328125" style="21" customWidth="1"/>
    <col min="8" max="8" width="4" style="21" customWidth="1"/>
    <col min="9" max="9" width="9.1796875" style="21"/>
    <col min="10" max="11" width="11.81640625" style="21" customWidth="1"/>
    <col min="12" max="12" width="18.7265625" style="21" customWidth="1"/>
    <col min="13" max="16384" width="9.1796875" style="21"/>
  </cols>
  <sheetData>
    <row r="1" spans="2:12" ht="15" thickBot="1" x14ac:dyDescent="0.4"/>
    <row r="2" spans="2:12" x14ac:dyDescent="0.35">
      <c r="B2" s="60" t="s">
        <v>449</v>
      </c>
      <c r="C2" s="11"/>
      <c r="D2" s="12"/>
      <c r="E2" s="11"/>
      <c r="F2" s="11"/>
      <c r="G2" s="11"/>
      <c r="H2" s="13"/>
    </row>
    <row r="3" spans="2:12" ht="16" thickBot="1" x14ac:dyDescent="0.4">
      <c r="B3" s="14"/>
      <c r="C3" s="141" t="s">
        <v>368</v>
      </c>
      <c r="D3" s="141"/>
      <c r="E3" s="141"/>
      <c r="F3" s="141"/>
      <c r="G3" s="141"/>
      <c r="H3" s="15"/>
    </row>
    <row r="4" spans="2:12" ht="28.5" customHeight="1" thickBot="1" x14ac:dyDescent="0.4">
      <c r="B4" s="14"/>
      <c r="C4" s="142" t="str">
        <f>_xlfn.CONCAT("FINAL STATEMENT OF CONTRIBUTION INCOME DUE YEAR ENDING 31 MARCH ",$B$2)</f>
        <v>FINAL STATEMENT OF CONTRIBUTION INCOME DUE YEAR ENDING 31 MARCH 2019</v>
      </c>
      <c r="D4" s="142"/>
      <c r="E4" s="142"/>
      <c r="F4" s="142"/>
      <c r="G4" s="142"/>
      <c r="H4" s="15"/>
      <c r="J4" s="131" t="s">
        <v>369</v>
      </c>
      <c r="K4" s="131"/>
      <c r="L4" s="51" t="s">
        <v>331</v>
      </c>
    </row>
    <row r="5" spans="2:12" ht="21.75" customHeight="1" thickBot="1" x14ac:dyDescent="0.4">
      <c r="B5" s="14"/>
      <c r="C5" s="143" t="s">
        <v>387</v>
      </c>
      <c r="D5" s="143"/>
      <c r="E5" s="143"/>
      <c r="F5" s="143"/>
      <c r="G5" s="143"/>
      <c r="H5" s="15"/>
    </row>
    <row r="6" spans="2:12" ht="28.5" customHeight="1" thickBot="1" x14ac:dyDescent="0.4">
      <c r="B6" s="14"/>
      <c r="C6" s="25" t="s">
        <v>388</v>
      </c>
      <c r="D6" s="144"/>
      <c r="E6" s="145"/>
      <c r="F6" s="26" t="s">
        <v>332</v>
      </c>
      <c r="G6" s="52" t="str">
        <f>IF(Employer_Code4="","",IFERROR((INDEX(Table1[FSR],MATCH(VALUE(Employer_Code4),Table1[PAYLOCATIONREF],0))/100),"TBC"))</f>
        <v/>
      </c>
      <c r="H6" s="27"/>
      <c r="J6" s="131" t="s">
        <v>332</v>
      </c>
      <c r="K6" s="131"/>
      <c r="L6" s="22" t="str">
        <f>IF($G$6="","",IFERROR(F22/D8,""))</f>
        <v/>
      </c>
    </row>
    <row r="7" spans="2:12" ht="31.5" customHeight="1" thickBot="1" x14ac:dyDescent="0.4">
      <c r="B7" s="14"/>
      <c r="C7" s="25" t="s">
        <v>357</v>
      </c>
      <c r="D7" s="126" t="str">
        <f>IF(Employer_Code4="","",TRIM(INDEX(Table1[PAYLOCATIONNAME],MATCH(VALUE(Employer_Code4),Table1[PAYLOCATIONREF],0))))</f>
        <v/>
      </c>
      <c r="E7" s="127"/>
      <c r="F7" s="127"/>
      <c r="G7" s="128"/>
      <c r="H7" s="27"/>
    </row>
    <row r="8" spans="2:12" ht="28.5" customHeight="1" thickBot="1" x14ac:dyDescent="0.4">
      <c r="B8" s="53" t="s">
        <v>0</v>
      </c>
      <c r="C8" s="28" t="s">
        <v>389</v>
      </c>
      <c r="D8" s="129"/>
      <c r="E8" s="130"/>
      <c r="F8" s="28" t="s">
        <v>339</v>
      </c>
      <c r="G8" s="50"/>
      <c r="H8" s="27"/>
      <c r="J8" s="131" t="s">
        <v>333</v>
      </c>
      <c r="K8" s="131"/>
      <c r="L8" s="23" t="str">
        <f>IF(OR(Employer_Code4="",$D$8="",$G$22=0,$G$30=0),"INCOMPLETE","")</f>
        <v>INCOMPLETE</v>
      </c>
    </row>
    <row r="9" spans="2:12" ht="15" thickBot="1" x14ac:dyDescent="0.4">
      <c r="B9" s="53"/>
      <c r="C9" s="5"/>
      <c r="D9" s="4"/>
      <c r="E9" s="3"/>
      <c r="F9" s="3"/>
      <c r="G9" s="3"/>
      <c r="H9" s="27"/>
    </row>
    <row r="10" spans="2:12" ht="29.5" customHeight="1" thickBot="1" x14ac:dyDescent="0.4">
      <c r="B10" s="53" t="s">
        <v>1</v>
      </c>
      <c r="C10" s="132" t="s">
        <v>445</v>
      </c>
      <c r="D10" s="133"/>
      <c r="E10" s="133"/>
      <c r="F10" s="133"/>
      <c r="G10" s="134"/>
      <c r="H10" s="27"/>
      <c r="L10" s="24"/>
    </row>
    <row r="11" spans="2:12" ht="18.649999999999999" customHeight="1" thickBot="1" x14ac:dyDescent="0.4">
      <c r="B11" s="54">
        <v>1</v>
      </c>
      <c r="C11" s="135" t="s">
        <v>342</v>
      </c>
      <c r="D11" s="136"/>
      <c r="E11" s="137" t="s">
        <v>341</v>
      </c>
      <c r="F11" s="139" t="str">
        <f>IFERROR(_xlfn.CONCAT("EMPLOYER (@" &amp; TEXT(G6*100,"0.00"),"%)"),"EMPLOYER")</f>
        <v>EMPLOYER</v>
      </c>
      <c r="G11" s="137" t="s">
        <v>337</v>
      </c>
      <c r="H11" s="27"/>
    </row>
    <row r="12" spans="2:12" ht="18.75" customHeight="1" thickBot="1" x14ac:dyDescent="0.4">
      <c r="B12" s="55"/>
      <c r="C12" s="29" t="s">
        <v>334</v>
      </c>
      <c r="D12" s="29" t="s">
        <v>338</v>
      </c>
      <c r="E12" s="138"/>
      <c r="F12" s="140"/>
      <c r="G12" s="138"/>
      <c r="H12" s="27"/>
    </row>
    <row r="13" spans="2:12" ht="18.75" customHeight="1" x14ac:dyDescent="0.35">
      <c r="B13" s="55"/>
      <c r="C13" s="61" t="str">
        <f>_xlfn.CONCAT("1: Up to ",TEXT($J$13,"£#,##0"))</f>
        <v>1: Up to £14,100</v>
      </c>
      <c r="D13" s="30">
        <v>5.5</v>
      </c>
      <c r="E13" s="45"/>
      <c r="F13" s="46"/>
      <c r="G13" s="9">
        <f>SUM(E13:F13)</f>
        <v>0</v>
      </c>
      <c r="H13" s="27"/>
      <c r="J13" s="64">
        <v>14100</v>
      </c>
    </row>
    <row r="14" spans="2:12" ht="18.75" customHeight="1" x14ac:dyDescent="0.35">
      <c r="B14" s="55"/>
      <c r="C14" s="62" t="str">
        <f t="shared" ref="C14:C20" si="0">TRIM(_xlfn.CONCAT(ROW()-ROW($C$12),": ",TEXT(J13+1,"£#,##0")," - ",TEXT(J14,"£#,##0")))</f>
        <v>2: £14,101 - £22,000</v>
      </c>
      <c r="D14" s="31">
        <v>5.8</v>
      </c>
      <c r="E14" s="46"/>
      <c r="F14" s="46"/>
      <c r="G14" s="10">
        <f t="shared" ref="G14:G28" si="1">SUM(E14:F14)</f>
        <v>0</v>
      </c>
      <c r="H14" s="27"/>
      <c r="J14" s="64">
        <v>22000</v>
      </c>
    </row>
    <row r="15" spans="2:12" ht="18.75" customHeight="1" x14ac:dyDescent="0.35">
      <c r="B15" s="55"/>
      <c r="C15" s="62" t="str">
        <f t="shared" si="0"/>
        <v>3: £22,001 - £35,700</v>
      </c>
      <c r="D15" s="31">
        <v>6.5</v>
      </c>
      <c r="E15" s="46"/>
      <c r="F15" s="46"/>
      <c r="G15" s="10">
        <f t="shared" si="1"/>
        <v>0</v>
      </c>
      <c r="H15" s="27"/>
      <c r="J15" s="64">
        <v>35700</v>
      </c>
    </row>
    <row r="16" spans="2:12" ht="18.75" customHeight="1" x14ac:dyDescent="0.35">
      <c r="B16" s="55"/>
      <c r="C16" s="62" t="str">
        <f t="shared" si="0"/>
        <v>4: £35,701 - £45,200</v>
      </c>
      <c r="D16" s="31">
        <v>6.8</v>
      </c>
      <c r="E16" s="46"/>
      <c r="F16" s="46"/>
      <c r="G16" s="10">
        <f t="shared" si="1"/>
        <v>0</v>
      </c>
      <c r="H16" s="27"/>
      <c r="J16" s="64">
        <v>45200</v>
      </c>
    </row>
    <row r="17" spans="2:10" ht="18.75" customHeight="1" x14ac:dyDescent="0.35">
      <c r="B17" s="55"/>
      <c r="C17" s="62" t="str">
        <f t="shared" si="0"/>
        <v>5: £45,201 - £63,100</v>
      </c>
      <c r="D17" s="31">
        <v>8.5</v>
      </c>
      <c r="E17" s="46"/>
      <c r="F17" s="46"/>
      <c r="G17" s="10">
        <f t="shared" si="1"/>
        <v>0</v>
      </c>
      <c r="H17" s="27"/>
      <c r="J17" s="64">
        <v>63100</v>
      </c>
    </row>
    <row r="18" spans="2:10" ht="18.75" customHeight="1" x14ac:dyDescent="0.35">
      <c r="B18" s="55"/>
      <c r="C18" s="62" t="str">
        <f t="shared" si="0"/>
        <v>6: £63,101 - £89,400</v>
      </c>
      <c r="D18" s="31">
        <v>9.9</v>
      </c>
      <c r="E18" s="46"/>
      <c r="F18" s="46"/>
      <c r="G18" s="10">
        <f t="shared" si="1"/>
        <v>0</v>
      </c>
      <c r="H18" s="27"/>
      <c r="J18" s="64">
        <v>89400</v>
      </c>
    </row>
    <row r="19" spans="2:10" ht="18.75" customHeight="1" x14ac:dyDescent="0.35">
      <c r="B19" s="55"/>
      <c r="C19" s="62" t="str">
        <f t="shared" si="0"/>
        <v>7: £89,401 - £105,200</v>
      </c>
      <c r="D19" s="31">
        <v>10.5</v>
      </c>
      <c r="E19" s="46"/>
      <c r="F19" s="46"/>
      <c r="G19" s="10">
        <f t="shared" si="1"/>
        <v>0</v>
      </c>
      <c r="H19" s="27"/>
      <c r="J19" s="64">
        <v>105200</v>
      </c>
    </row>
    <row r="20" spans="2:10" ht="18.75" customHeight="1" x14ac:dyDescent="0.35">
      <c r="B20" s="55"/>
      <c r="C20" s="62" t="str">
        <f t="shared" si="0"/>
        <v>8: £105,201 - £157,800</v>
      </c>
      <c r="D20" s="31">
        <v>11.4</v>
      </c>
      <c r="E20" s="46"/>
      <c r="F20" s="46"/>
      <c r="G20" s="10">
        <f t="shared" si="1"/>
        <v>0</v>
      </c>
      <c r="H20" s="27"/>
      <c r="J20" s="64">
        <v>157800</v>
      </c>
    </row>
    <row r="21" spans="2:10" ht="18.75" customHeight="1" thickBot="1" x14ac:dyDescent="0.4">
      <c r="B21" s="55"/>
      <c r="C21" s="63" t="str">
        <f>_xlfn.CONCAT("9: ",TEXT($J$20+1,"£#,##0")," or more")</f>
        <v>9: £157,801 or more</v>
      </c>
      <c r="D21" s="32">
        <v>12.5</v>
      </c>
      <c r="E21" s="46"/>
      <c r="F21" s="46"/>
      <c r="G21" s="10">
        <f t="shared" si="1"/>
        <v>0</v>
      </c>
      <c r="H21" s="27"/>
    </row>
    <row r="22" spans="2:10" ht="18.75" customHeight="1" thickBot="1" x14ac:dyDescent="0.4">
      <c r="B22" s="55"/>
      <c r="C22" s="117" t="s">
        <v>340</v>
      </c>
      <c r="D22" s="118"/>
      <c r="E22" s="6">
        <f>SUM(E13:E21)</f>
        <v>0</v>
      </c>
      <c r="F22" s="6">
        <f>SUM(F13:F21)</f>
        <v>0</v>
      </c>
      <c r="G22" s="6">
        <f>SUM(E22:F22)</f>
        <v>0</v>
      </c>
      <c r="H22" s="27"/>
    </row>
    <row r="23" spans="2:10" ht="18.75" customHeight="1" x14ac:dyDescent="0.35">
      <c r="B23" s="56">
        <v>2</v>
      </c>
      <c r="C23" s="33" t="s">
        <v>343</v>
      </c>
      <c r="D23" s="34"/>
      <c r="E23" s="47"/>
      <c r="F23" s="47"/>
      <c r="G23" s="20">
        <f t="shared" si="1"/>
        <v>0</v>
      </c>
      <c r="H23" s="27"/>
    </row>
    <row r="24" spans="2:10" ht="18.75" customHeight="1" x14ac:dyDescent="0.35">
      <c r="B24" s="56"/>
      <c r="C24" s="35" t="s">
        <v>344</v>
      </c>
      <c r="D24" s="36"/>
      <c r="E24" s="46"/>
      <c r="F24" s="46"/>
      <c r="G24" s="10">
        <f t="shared" si="1"/>
        <v>0</v>
      </c>
      <c r="H24" s="27"/>
    </row>
    <row r="25" spans="2:10" ht="18.75" customHeight="1" x14ac:dyDescent="0.35">
      <c r="B25" s="56"/>
      <c r="C25" s="35" t="s">
        <v>345</v>
      </c>
      <c r="D25" s="36"/>
      <c r="E25" s="46"/>
      <c r="F25" s="46"/>
      <c r="G25" s="10">
        <f t="shared" si="1"/>
        <v>0</v>
      </c>
      <c r="H25" s="27"/>
    </row>
    <row r="26" spans="2:10" ht="18.75" customHeight="1" x14ac:dyDescent="0.35">
      <c r="B26" s="56">
        <v>3</v>
      </c>
      <c r="C26" s="35" t="s">
        <v>346</v>
      </c>
      <c r="D26" s="36"/>
      <c r="E26" s="48"/>
      <c r="F26" s="48"/>
      <c r="G26" s="10">
        <f t="shared" si="1"/>
        <v>0</v>
      </c>
      <c r="H26" s="27"/>
    </row>
    <row r="27" spans="2:10" ht="18.75" customHeight="1" x14ac:dyDescent="0.35">
      <c r="B27" s="56">
        <v>4</v>
      </c>
      <c r="C27" s="35" t="s">
        <v>335</v>
      </c>
      <c r="D27" s="36"/>
      <c r="E27" s="48"/>
      <c r="F27" s="48"/>
      <c r="G27" s="10">
        <f t="shared" si="1"/>
        <v>0</v>
      </c>
      <c r="H27" s="27"/>
    </row>
    <row r="28" spans="2:10" ht="18.75" customHeight="1" thickBot="1" x14ac:dyDescent="0.4">
      <c r="B28" s="56">
        <v>5</v>
      </c>
      <c r="C28" s="37" t="s">
        <v>336</v>
      </c>
      <c r="D28" s="38"/>
      <c r="E28" s="49"/>
      <c r="F28" s="49"/>
      <c r="G28" s="10">
        <f t="shared" si="1"/>
        <v>0</v>
      </c>
      <c r="H28" s="27"/>
    </row>
    <row r="29" spans="2:10" ht="18.75" customHeight="1" thickBot="1" x14ac:dyDescent="0.4">
      <c r="B29" s="56">
        <v>6</v>
      </c>
      <c r="C29" s="59" t="s">
        <v>385</v>
      </c>
      <c r="D29" s="39"/>
      <c r="E29" s="6">
        <f>SUM(E22:E28)</f>
        <v>0</v>
      </c>
      <c r="F29" s="6">
        <f>SUM(F22:F28)</f>
        <v>0</v>
      </c>
      <c r="G29" s="6">
        <f>SUM(E29:F29)</f>
        <v>0</v>
      </c>
      <c r="H29" s="27"/>
    </row>
    <row r="30" spans="2:10" ht="18.75" customHeight="1" thickBot="1" x14ac:dyDescent="0.4">
      <c r="B30" s="56">
        <v>7</v>
      </c>
      <c r="C30" s="59" t="s">
        <v>390</v>
      </c>
      <c r="D30" s="39"/>
      <c r="E30" s="50"/>
      <c r="F30" s="50"/>
      <c r="G30" s="6">
        <f>SUM(E30:F30)</f>
        <v>0</v>
      </c>
      <c r="H30" s="27"/>
    </row>
    <row r="31" spans="2:10" ht="18.75" customHeight="1" thickBot="1" x14ac:dyDescent="0.4">
      <c r="B31" s="56">
        <v>8</v>
      </c>
      <c r="C31" s="59" t="s">
        <v>330</v>
      </c>
      <c r="D31" s="39"/>
      <c r="E31" s="6">
        <f>E29-E30</f>
        <v>0</v>
      </c>
      <c r="F31" s="6">
        <f>F29-F30</f>
        <v>0</v>
      </c>
      <c r="G31" s="6">
        <f>SUM(E31:F31)</f>
        <v>0</v>
      </c>
      <c r="H31" s="27"/>
    </row>
    <row r="32" spans="2:10" ht="15" thickBot="1" x14ac:dyDescent="0.4">
      <c r="B32" s="53"/>
      <c r="C32" s="3"/>
      <c r="D32" s="4"/>
      <c r="E32" s="3"/>
      <c r="F32" s="3"/>
      <c r="G32" s="3"/>
      <c r="H32" s="15"/>
    </row>
    <row r="33" spans="2:8" x14ac:dyDescent="0.35">
      <c r="B33" s="53"/>
      <c r="C33" s="40" t="s">
        <v>347</v>
      </c>
      <c r="D33" s="41"/>
      <c r="E33" s="41"/>
      <c r="F33" s="41"/>
      <c r="G33" s="42"/>
      <c r="H33" s="43"/>
    </row>
    <row r="34" spans="2:8" ht="26.15" customHeight="1" thickBot="1" x14ac:dyDescent="0.4">
      <c r="B34" s="53"/>
      <c r="C34" s="119" t="s">
        <v>386</v>
      </c>
      <c r="D34" s="120"/>
      <c r="E34" s="120"/>
      <c r="F34" s="120"/>
      <c r="G34" s="121"/>
      <c r="H34" s="43"/>
    </row>
    <row r="35" spans="2:8" ht="40" customHeight="1" thickBot="1" x14ac:dyDescent="0.4">
      <c r="B35" s="53"/>
      <c r="C35" s="44" t="s">
        <v>539</v>
      </c>
      <c r="D35" s="7">
        <f>E31</f>
        <v>0</v>
      </c>
      <c r="E35" s="122"/>
      <c r="F35" s="123"/>
      <c r="G35" s="124"/>
      <c r="H35" s="16"/>
    </row>
    <row r="36" spans="2:8" ht="40" customHeight="1" thickBot="1" x14ac:dyDescent="0.4">
      <c r="B36" s="53"/>
      <c r="C36" s="44" t="s">
        <v>540</v>
      </c>
      <c r="D36" s="7">
        <f>F31</f>
        <v>0</v>
      </c>
      <c r="E36" s="122"/>
      <c r="F36" s="123"/>
      <c r="G36" s="124"/>
      <c r="H36" s="16"/>
    </row>
    <row r="37" spans="2:8" x14ac:dyDescent="0.35">
      <c r="B37" s="53"/>
      <c r="C37" s="3"/>
      <c r="D37" s="4"/>
      <c r="E37" s="3"/>
      <c r="F37" s="3"/>
      <c r="G37" s="3"/>
      <c r="H37" s="15"/>
    </row>
    <row r="38" spans="2:8" x14ac:dyDescent="0.35">
      <c r="B38" s="53" t="s">
        <v>367</v>
      </c>
      <c r="C38" s="2" t="s">
        <v>2</v>
      </c>
      <c r="D38" s="2"/>
      <c r="E38" s="2"/>
      <c r="F38" s="2"/>
      <c r="G38" s="2"/>
      <c r="H38" s="17"/>
    </row>
    <row r="39" spans="2:8" ht="65.25" customHeight="1" thickBot="1" x14ac:dyDescent="0.4">
      <c r="B39" s="53"/>
      <c r="C39" s="125" t="str">
        <f>_xlfn.CONCAT("I certify that the total contributions due and the actual contributions paid to the Fund, for the year ending 31 March ",$B$2,", are as stated in the Final Statement above.  I certify that the total Pensionable Pay used in the computation of both Employee and Employer Basic Contributions for the year is as stated in the Contributions Reconciliation (Section B) above.")</f>
        <v>I certify that the total contributions due and the actual contributions paid to the Fund, for the year ending 31 March 2019, are as stated in the Final Statement above.  I certify that the total Pensionable Pay used in the computation of both Employee and Employer Basic Contributions for the year is as stated in the Contributions Reconciliation (Section B) above.</v>
      </c>
      <c r="D39" s="125"/>
      <c r="E39" s="125"/>
      <c r="F39" s="125"/>
      <c r="G39" s="125"/>
      <c r="H39" s="15"/>
    </row>
    <row r="40" spans="2:8" ht="42" customHeight="1" thickBot="1" x14ac:dyDescent="0.4">
      <c r="B40" s="53"/>
      <c r="C40" s="44" t="s">
        <v>541</v>
      </c>
      <c r="D40" s="116"/>
      <c r="E40" s="116"/>
      <c r="F40" s="116"/>
      <c r="G40" s="116"/>
      <c r="H40" s="15"/>
    </row>
    <row r="41" spans="2:8" ht="28" customHeight="1" thickBot="1" x14ac:dyDescent="0.4">
      <c r="B41" s="53"/>
      <c r="C41" s="44" t="s">
        <v>542</v>
      </c>
      <c r="D41" s="116"/>
      <c r="E41" s="116"/>
      <c r="F41" s="116"/>
      <c r="G41" s="116"/>
      <c r="H41" s="15"/>
    </row>
    <row r="42" spans="2:8" ht="28" customHeight="1" thickBot="1" x14ac:dyDescent="0.4">
      <c r="B42" s="53"/>
      <c r="C42" s="44" t="s">
        <v>543</v>
      </c>
      <c r="D42" s="116"/>
      <c r="E42" s="116"/>
      <c r="F42" s="116"/>
      <c r="G42" s="116"/>
      <c r="H42" s="15"/>
    </row>
    <row r="43" spans="2:8" ht="28" customHeight="1" thickBot="1" x14ac:dyDescent="0.4">
      <c r="B43" s="53"/>
      <c r="C43" s="44" t="s">
        <v>544</v>
      </c>
      <c r="D43" s="116"/>
      <c r="E43" s="116"/>
      <c r="F43" s="116"/>
      <c r="G43" s="116"/>
      <c r="H43" s="15"/>
    </row>
    <row r="44" spans="2:8" ht="15" thickBot="1" x14ac:dyDescent="0.4">
      <c r="B44" s="57"/>
      <c r="C44" s="5"/>
      <c r="D44" s="18"/>
      <c r="E44" s="5"/>
      <c r="F44" s="5"/>
      <c r="G44" s="5"/>
      <c r="H44" s="19"/>
    </row>
  </sheetData>
  <sheetProtection algorithmName="SHA-512" hashValue="RV1n0NgJb3JntiWjif84AlkPSY9i42xN14Pd7sCLGDQdYbAyOu3KK1DG1Uz8PLb30ytLQo3viRIMhGYL/Dhh8A==" saltValue="AJCbZYeuhJyiCXqqWmI1qA==" spinCount="100000" sheet="1" scenarios="1"/>
  <mergeCells count="23">
    <mergeCell ref="C3:G3"/>
    <mergeCell ref="C4:G4"/>
    <mergeCell ref="J4:K4"/>
    <mergeCell ref="C5:G5"/>
    <mergeCell ref="D6:E6"/>
    <mergeCell ref="J6:K6"/>
    <mergeCell ref="D7:G7"/>
    <mergeCell ref="D8:E8"/>
    <mergeCell ref="J8:K8"/>
    <mergeCell ref="C10:G10"/>
    <mergeCell ref="C11:D11"/>
    <mergeCell ref="E11:E12"/>
    <mergeCell ref="F11:F12"/>
    <mergeCell ref="G11:G12"/>
    <mergeCell ref="D41:G41"/>
    <mergeCell ref="D42:G42"/>
    <mergeCell ref="D43:G43"/>
    <mergeCell ref="C22:D22"/>
    <mergeCell ref="C34:G34"/>
    <mergeCell ref="E35:G35"/>
    <mergeCell ref="E36:G36"/>
    <mergeCell ref="C39:G39"/>
    <mergeCell ref="D40:G40"/>
  </mergeCells>
  <conditionalFormatting sqref="L6">
    <cfRule type="containsBlanks" dxfId="34" priority="1">
      <formula>LEN(TRIM(L6))=0</formula>
    </cfRule>
    <cfRule type="cellIs" dxfId="33" priority="3" operator="between">
      <formula>$G$6-0.01</formula>
      <formula>$G$6+0.01</formula>
    </cfRule>
    <cfRule type="cellIs" dxfId="32" priority="4" operator="notBetween">
      <formula>$G$6-0.005</formula>
      <formula>$G$6+0.005</formula>
    </cfRule>
  </conditionalFormatting>
  <conditionalFormatting sqref="L8">
    <cfRule type="containsText" dxfId="31" priority="2" operator="containsText" text="INCOMPLETE">
      <formula>NOT(ISERROR(SEARCH("INCOMPLETE",L8)))</formula>
    </cfRule>
    <cfRule type="containsBlanks" dxfId="30" priority="5">
      <formula>LEN(TRIM(L8))=0</formula>
    </cfRule>
  </conditionalFormatting>
  <pageMargins left="0.7" right="0.7" top="0.75" bottom="0.75" header="0.3" footer="0.3"/>
  <pageSetup paperSize="8" orientation="portrait" r:id="rId1"/>
  <headerFooter>
    <oddHeader>&amp;L&amp;"Calibri"&amp;14&amp;KA80000Sensitivity: RESTRICTED&amp;1#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DropDown="1" showInputMessage="1" showErrorMessage="1" errorTitle="Employer Code" error="Please input your Organisation's Employer Code." promptTitle="Employer Code" prompt="Please enter your Employer Code." xr:uid="{A3783667-E2F6-4AAD-8AA1-EE615AA1DAAC}">
          <x14:formula1>
            <xm:f>'EMPLOYER LIST'!$A$2:$A$5207</xm:f>
          </x14:formula1>
          <xm:sqref>D6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3936B-A418-4053-80DF-F36958EEDBDF}">
  <sheetPr codeName="Sheet7"/>
  <dimension ref="B1:L44"/>
  <sheetViews>
    <sheetView showGridLines="0" zoomScaleNormal="100" workbookViewId="0">
      <selection activeCell="D7" sqref="D7:G7"/>
    </sheetView>
  </sheetViews>
  <sheetFormatPr defaultColWidth="9.1796875" defaultRowHeight="14.5" x14ac:dyDescent="0.35"/>
  <cols>
    <col min="1" max="1" width="2.54296875" style="21" customWidth="1"/>
    <col min="2" max="2" width="3.54296875" style="21" customWidth="1"/>
    <col min="3" max="3" width="31.81640625" style="21" customWidth="1"/>
    <col min="4" max="4" width="16.26953125" style="21" customWidth="1"/>
    <col min="5" max="7" width="21.6328125" style="21" customWidth="1"/>
    <col min="8" max="8" width="4" style="21" customWidth="1"/>
    <col min="9" max="9" width="9.1796875" style="21"/>
    <col min="10" max="11" width="11.81640625" style="21" customWidth="1"/>
    <col min="12" max="12" width="18.7265625" style="21" customWidth="1"/>
    <col min="13" max="16384" width="9.1796875" style="21"/>
  </cols>
  <sheetData>
    <row r="1" spans="2:12" ht="15" thickBot="1" x14ac:dyDescent="0.4"/>
    <row r="2" spans="2:12" x14ac:dyDescent="0.35">
      <c r="B2" s="60" t="s">
        <v>397</v>
      </c>
      <c r="C2" s="11"/>
      <c r="D2" s="12"/>
      <c r="E2" s="11"/>
      <c r="F2" s="11"/>
      <c r="G2" s="11"/>
      <c r="H2" s="13"/>
    </row>
    <row r="3" spans="2:12" ht="16" thickBot="1" x14ac:dyDescent="0.4">
      <c r="B3" s="14"/>
      <c r="C3" s="141" t="s">
        <v>368</v>
      </c>
      <c r="D3" s="141"/>
      <c r="E3" s="141"/>
      <c r="F3" s="141"/>
      <c r="G3" s="141"/>
      <c r="H3" s="15"/>
    </row>
    <row r="4" spans="2:12" ht="28.5" customHeight="1" thickBot="1" x14ac:dyDescent="0.4">
      <c r="B4" s="14"/>
      <c r="C4" s="142" t="str">
        <f>_xlfn.CONCAT("FINAL STATEMENT OF CONTRIBUTION INCOME DUE YEAR ENDING 31 MARCH ",$B$2)</f>
        <v>FINAL STATEMENT OF CONTRIBUTION INCOME DUE YEAR ENDING 31 MARCH 2020</v>
      </c>
      <c r="D4" s="142"/>
      <c r="E4" s="142"/>
      <c r="F4" s="142"/>
      <c r="G4" s="142"/>
      <c r="H4" s="15"/>
      <c r="J4" s="131" t="s">
        <v>369</v>
      </c>
      <c r="K4" s="131"/>
      <c r="L4" s="51" t="s">
        <v>331</v>
      </c>
    </row>
    <row r="5" spans="2:12" ht="21.75" customHeight="1" thickBot="1" x14ac:dyDescent="0.4">
      <c r="B5" s="14"/>
      <c r="C5" s="143" t="s">
        <v>387</v>
      </c>
      <c r="D5" s="143"/>
      <c r="E5" s="143"/>
      <c r="F5" s="143"/>
      <c r="G5" s="143"/>
      <c r="H5" s="15"/>
    </row>
    <row r="6" spans="2:12" ht="28.5" customHeight="1" thickBot="1" x14ac:dyDescent="0.4">
      <c r="B6" s="14"/>
      <c r="C6" s="25" t="s">
        <v>388</v>
      </c>
      <c r="D6" s="144"/>
      <c r="E6" s="145"/>
      <c r="F6" s="26" t="s">
        <v>332</v>
      </c>
      <c r="G6" s="52" t="str">
        <f>IF(Employer_Code5="","",IFERROR((INDEX(Table1[FSR],MATCH(VALUE(Employer_Code5),Table1[PAYLOCATIONREF],0))/100),"TBC"))</f>
        <v/>
      </c>
      <c r="H6" s="27"/>
      <c r="J6" s="131" t="s">
        <v>332</v>
      </c>
      <c r="K6" s="131"/>
      <c r="L6" s="22" t="str">
        <f>IF($G$6="","",IFERROR(F22/D8,""))</f>
        <v/>
      </c>
    </row>
    <row r="7" spans="2:12" ht="31.5" customHeight="1" thickBot="1" x14ac:dyDescent="0.4">
      <c r="B7" s="14"/>
      <c r="C7" s="25" t="s">
        <v>357</v>
      </c>
      <c r="D7" s="126" t="str">
        <f>IF(Employer_Code5="","",TRIM(INDEX(Table1[PAYLOCATIONNAME],MATCH(VALUE(Employer_Code5),Table1[PAYLOCATIONREF],0))))</f>
        <v/>
      </c>
      <c r="E7" s="127"/>
      <c r="F7" s="127"/>
      <c r="G7" s="128"/>
      <c r="H7" s="27"/>
    </row>
    <row r="8" spans="2:12" ht="28.5" customHeight="1" thickBot="1" x14ac:dyDescent="0.4">
      <c r="B8" s="53" t="s">
        <v>0</v>
      </c>
      <c r="C8" s="28" t="s">
        <v>389</v>
      </c>
      <c r="D8" s="129"/>
      <c r="E8" s="130"/>
      <c r="F8" s="28" t="s">
        <v>339</v>
      </c>
      <c r="G8" s="50"/>
      <c r="H8" s="27"/>
      <c r="J8" s="131" t="s">
        <v>333</v>
      </c>
      <c r="K8" s="131"/>
      <c r="L8" s="23" t="str">
        <f>IF(OR(Employer_Code5="",$D$8="",$G$22=0,$G$30=0),"INCOMPLETE","")</f>
        <v>INCOMPLETE</v>
      </c>
    </row>
    <row r="9" spans="2:12" ht="15" thickBot="1" x14ac:dyDescent="0.4">
      <c r="B9" s="53"/>
      <c r="C9" s="5"/>
      <c r="D9" s="4"/>
      <c r="E9" s="3"/>
      <c r="F9" s="3"/>
      <c r="G9" s="3"/>
      <c r="H9" s="27"/>
    </row>
    <row r="10" spans="2:12" ht="29.5" customHeight="1" thickBot="1" x14ac:dyDescent="0.4">
      <c r="B10" s="53" t="s">
        <v>1</v>
      </c>
      <c r="C10" s="132" t="s">
        <v>445</v>
      </c>
      <c r="D10" s="133"/>
      <c r="E10" s="133"/>
      <c r="F10" s="133"/>
      <c r="G10" s="134"/>
      <c r="H10" s="27"/>
      <c r="L10" s="24"/>
    </row>
    <row r="11" spans="2:12" ht="18.649999999999999" customHeight="1" thickBot="1" x14ac:dyDescent="0.4">
      <c r="B11" s="54">
        <v>1</v>
      </c>
      <c r="C11" s="135" t="s">
        <v>342</v>
      </c>
      <c r="D11" s="136"/>
      <c r="E11" s="137" t="s">
        <v>341</v>
      </c>
      <c r="F11" s="139" t="str">
        <f>IFERROR(_xlfn.CONCAT("EMPLOYER (@" &amp; TEXT(G6*100,"0.00"),"%)"),"EMPLOYER")</f>
        <v>EMPLOYER</v>
      </c>
      <c r="G11" s="137" t="s">
        <v>337</v>
      </c>
      <c r="H11" s="27"/>
    </row>
    <row r="12" spans="2:12" ht="18.75" customHeight="1" thickBot="1" x14ac:dyDescent="0.4">
      <c r="B12" s="55"/>
      <c r="C12" s="29" t="s">
        <v>334</v>
      </c>
      <c r="D12" s="29" t="s">
        <v>338</v>
      </c>
      <c r="E12" s="138"/>
      <c r="F12" s="140"/>
      <c r="G12" s="138"/>
      <c r="H12" s="27"/>
    </row>
    <row r="13" spans="2:12" ht="18.75" customHeight="1" x14ac:dyDescent="0.35">
      <c r="B13" s="55"/>
      <c r="C13" s="61" t="str">
        <f>_xlfn.CONCAT("1: Up to ",TEXT($J$13,"£#,##0"))</f>
        <v>1: Up to £14,400</v>
      </c>
      <c r="D13" s="30">
        <v>5.5</v>
      </c>
      <c r="E13" s="45"/>
      <c r="F13" s="46"/>
      <c r="G13" s="9">
        <f>SUM(E13:F13)</f>
        <v>0</v>
      </c>
      <c r="H13" s="27"/>
      <c r="J13" s="64">
        <v>14400</v>
      </c>
    </row>
    <row r="14" spans="2:12" ht="18.75" customHeight="1" x14ac:dyDescent="0.35">
      <c r="B14" s="55"/>
      <c r="C14" s="62" t="str">
        <f t="shared" ref="C14:C20" si="0">TRIM(_xlfn.CONCAT(ROW()-ROW($C$12),": ",TEXT(J13+1,"£#,##0")," - ",TEXT(J14,"£#,##0")))</f>
        <v>2: £14,401 - £22,500</v>
      </c>
      <c r="D14" s="31">
        <v>5.8</v>
      </c>
      <c r="E14" s="46"/>
      <c r="F14" s="46"/>
      <c r="G14" s="10">
        <f t="shared" ref="G14:G28" si="1">SUM(E14:F14)</f>
        <v>0</v>
      </c>
      <c r="H14" s="27"/>
      <c r="J14" s="64">
        <v>22500</v>
      </c>
    </row>
    <row r="15" spans="2:12" ht="18.75" customHeight="1" x14ac:dyDescent="0.35">
      <c r="B15" s="55"/>
      <c r="C15" s="62" t="str">
        <f t="shared" si="0"/>
        <v>3: £22,501 - £36,500</v>
      </c>
      <c r="D15" s="31">
        <v>6.5</v>
      </c>
      <c r="E15" s="46"/>
      <c r="F15" s="46"/>
      <c r="G15" s="10">
        <f t="shared" si="1"/>
        <v>0</v>
      </c>
      <c r="H15" s="27"/>
      <c r="J15" s="64">
        <v>36500</v>
      </c>
    </row>
    <row r="16" spans="2:12" ht="18.75" customHeight="1" x14ac:dyDescent="0.35">
      <c r="B16" s="55"/>
      <c r="C16" s="62" t="str">
        <f t="shared" si="0"/>
        <v>4: £36,501 - £46,200</v>
      </c>
      <c r="D16" s="31">
        <v>6.8</v>
      </c>
      <c r="E16" s="46"/>
      <c r="F16" s="46"/>
      <c r="G16" s="10">
        <f t="shared" si="1"/>
        <v>0</v>
      </c>
      <c r="H16" s="27"/>
      <c r="J16" s="64">
        <v>46200</v>
      </c>
    </row>
    <row r="17" spans="2:10" ht="18.75" customHeight="1" x14ac:dyDescent="0.35">
      <c r="B17" s="55"/>
      <c r="C17" s="62" t="str">
        <f t="shared" si="0"/>
        <v>5: £46,201 - £64,600</v>
      </c>
      <c r="D17" s="31">
        <v>8.5</v>
      </c>
      <c r="E17" s="46"/>
      <c r="F17" s="46"/>
      <c r="G17" s="10">
        <f t="shared" si="1"/>
        <v>0</v>
      </c>
      <c r="H17" s="27"/>
      <c r="J17" s="64">
        <v>64600</v>
      </c>
    </row>
    <row r="18" spans="2:10" ht="18.75" customHeight="1" x14ac:dyDescent="0.35">
      <c r="B18" s="55"/>
      <c r="C18" s="62" t="str">
        <f t="shared" si="0"/>
        <v>6: £64,601 - £91,500</v>
      </c>
      <c r="D18" s="31">
        <v>9.9</v>
      </c>
      <c r="E18" s="46"/>
      <c r="F18" s="46"/>
      <c r="G18" s="10">
        <f t="shared" si="1"/>
        <v>0</v>
      </c>
      <c r="H18" s="27"/>
      <c r="J18" s="64">
        <v>91500</v>
      </c>
    </row>
    <row r="19" spans="2:10" ht="18.75" customHeight="1" x14ac:dyDescent="0.35">
      <c r="B19" s="55"/>
      <c r="C19" s="62" t="str">
        <f t="shared" si="0"/>
        <v>7: £91,501 - £107,700</v>
      </c>
      <c r="D19" s="31">
        <v>10.5</v>
      </c>
      <c r="E19" s="46"/>
      <c r="F19" s="46"/>
      <c r="G19" s="10">
        <f t="shared" si="1"/>
        <v>0</v>
      </c>
      <c r="H19" s="27"/>
      <c r="J19" s="64">
        <v>107700</v>
      </c>
    </row>
    <row r="20" spans="2:10" ht="18.75" customHeight="1" x14ac:dyDescent="0.35">
      <c r="B20" s="55"/>
      <c r="C20" s="62" t="str">
        <f t="shared" si="0"/>
        <v>8: £107,701 - £161,500</v>
      </c>
      <c r="D20" s="31">
        <v>11.4</v>
      </c>
      <c r="E20" s="46"/>
      <c r="F20" s="46"/>
      <c r="G20" s="10">
        <f t="shared" si="1"/>
        <v>0</v>
      </c>
      <c r="H20" s="27"/>
      <c r="J20" s="64">
        <v>161500</v>
      </c>
    </row>
    <row r="21" spans="2:10" ht="18.75" customHeight="1" thickBot="1" x14ac:dyDescent="0.4">
      <c r="B21" s="55"/>
      <c r="C21" s="63" t="str">
        <f>_xlfn.CONCAT("9: ",TEXT($J$20+1,"£#,##0")," or more")</f>
        <v>9: £161,501 or more</v>
      </c>
      <c r="D21" s="32">
        <v>12.5</v>
      </c>
      <c r="E21" s="46"/>
      <c r="F21" s="46"/>
      <c r="G21" s="10">
        <f t="shared" si="1"/>
        <v>0</v>
      </c>
      <c r="H21" s="27"/>
    </row>
    <row r="22" spans="2:10" ht="18.75" customHeight="1" thickBot="1" x14ac:dyDescent="0.4">
      <c r="B22" s="55"/>
      <c r="C22" s="117" t="s">
        <v>340</v>
      </c>
      <c r="D22" s="118"/>
      <c r="E22" s="6">
        <f>SUM(E13:E21)</f>
        <v>0</v>
      </c>
      <c r="F22" s="6">
        <f>SUM(F13:F21)</f>
        <v>0</v>
      </c>
      <c r="G22" s="6">
        <f>SUM(E22:F22)</f>
        <v>0</v>
      </c>
      <c r="H22" s="27"/>
    </row>
    <row r="23" spans="2:10" ht="18.75" customHeight="1" x14ac:dyDescent="0.35">
      <c r="B23" s="56">
        <v>2</v>
      </c>
      <c r="C23" s="33" t="s">
        <v>343</v>
      </c>
      <c r="D23" s="34"/>
      <c r="E23" s="47"/>
      <c r="F23" s="47"/>
      <c r="G23" s="20">
        <f t="shared" si="1"/>
        <v>0</v>
      </c>
      <c r="H23" s="27"/>
    </row>
    <row r="24" spans="2:10" ht="18.75" customHeight="1" x14ac:dyDescent="0.35">
      <c r="B24" s="56"/>
      <c r="C24" s="35" t="s">
        <v>344</v>
      </c>
      <c r="D24" s="36"/>
      <c r="E24" s="46"/>
      <c r="F24" s="46"/>
      <c r="G24" s="10">
        <f t="shared" si="1"/>
        <v>0</v>
      </c>
      <c r="H24" s="27"/>
    </row>
    <row r="25" spans="2:10" ht="18.75" customHeight="1" x14ac:dyDescent="0.35">
      <c r="B25" s="56"/>
      <c r="C25" s="35" t="s">
        <v>345</v>
      </c>
      <c r="D25" s="36"/>
      <c r="E25" s="46"/>
      <c r="F25" s="46"/>
      <c r="G25" s="10">
        <f t="shared" si="1"/>
        <v>0</v>
      </c>
      <c r="H25" s="27"/>
    </row>
    <row r="26" spans="2:10" ht="18.75" customHeight="1" x14ac:dyDescent="0.35">
      <c r="B26" s="56">
        <v>3</v>
      </c>
      <c r="C26" s="35" t="s">
        <v>346</v>
      </c>
      <c r="D26" s="36"/>
      <c r="E26" s="48"/>
      <c r="F26" s="48"/>
      <c r="G26" s="10">
        <f t="shared" si="1"/>
        <v>0</v>
      </c>
      <c r="H26" s="27"/>
    </row>
    <row r="27" spans="2:10" ht="18.75" customHeight="1" x14ac:dyDescent="0.35">
      <c r="B27" s="56">
        <v>4</v>
      </c>
      <c r="C27" s="35" t="s">
        <v>335</v>
      </c>
      <c r="D27" s="36"/>
      <c r="E27" s="48"/>
      <c r="F27" s="48"/>
      <c r="G27" s="10">
        <f t="shared" si="1"/>
        <v>0</v>
      </c>
      <c r="H27" s="27"/>
    </row>
    <row r="28" spans="2:10" ht="18.75" customHeight="1" thickBot="1" x14ac:dyDescent="0.4">
      <c r="B28" s="56">
        <v>5</v>
      </c>
      <c r="C28" s="37" t="s">
        <v>336</v>
      </c>
      <c r="D28" s="38"/>
      <c r="E28" s="49"/>
      <c r="F28" s="49"/>
      <c r="G28" s="10">
        <f t="shared" si="1"/>
        <v>0</v>
      </c>
      <c r="H28" s="27"/>
    </row>
    <row r="29" spans="2:10" ht="18.75" customHeight="1" thickBot="1" x14ac:dyDescent="0.4">
      <c r="B29" s="56">
        <v>6</v>
      </c>
      <c r="C29" s="59" t="s">
        <v>385</v>
      </c>
      <c r="D29" s="39"/>
      <c r="E29" s="6">
        <f>SUM(E22:E28)</f>
        <v>0</v>
      </c>
      <c r="F29" s="6">
        <f>SUM(F22:F28)</f>
        <v>0</v>
      </c>
      <c r="G29" s="6">
        <f>SUM(E29:F29)</f>
        <v>0</v>
      </c>
      <c r="H29" s="27"/>
    </row>
    <row r="30" spans="2:10" ht="18.75" customHeight="1" thickBot="1" x14ac:dyDescent="0.4">
      <c r="B30" s="56">
        <v>7</v>
      </c>
      <c r="C30" s="59" t="s">
        <v>390</v>
      </c>
      <c r="D30" s="39"/>
      <c r="E30" s="50"/>
      <c r="F30" s="50"/>
      <c r="G30" s="6">
        <f>SUM(E30:F30)</f>
        <v>0</v>
      </c>
      <c r="H30" s="27"/>
    </row>
    <row r="31" spans="2:10" ht="18.75" customHeight="1" thickBot="1" x14ac:dyDescent="0.4">
      <c r="B31" s="56">
        <v>8</v>
      </c>
      <c r="C31" s="59" t="s">
        <v>330</v>
      </c>
      <c r="D31" s="39"/>
      <c r="E31" s="6">
        <f>E29-E30</f>
        <v>0</v>
      </c>
      <c r="F31" s="6">
        <f>F29-F30</f>
        <v>0</v>
      </c>
      <c r="G31" s="6">
        <f>SUM(E31:F31)</f>
        <v>0</v>
      </c>
      <c r="H31" s="27"/>
    </row>
    <row r="32" spans="2:10" ht="15" thickBot="1" x14ac:dyDescent="0.4">
      <c r="B32" s="53"/>
      <c r="C32" s="3"/>
      <c r="D32" s="4"/>
      <c r="E32" s="3"/>
      <c r="F32" s="3"/>
      <c r="G32" s="3"/>
      <c r="H32" s="15"/>
    </row>
    <row r="33" spans="2:8" x14ac:dyDescent="0.35">
      <c r="B33" s="53"/>
      <c r="C33" s="40" t="s">
        <v>347</v>
      </c>
      <c r="D33" s="41"/>
      <c r="E33" s="41"/>
      <c r="F33" s="41"/>
      <c r="G33" s="42"/>
      <c r="H33" s="43"/>
    </row>
    <row r="34" spans="2:8" ht="26.15" customHeight="1" thickBot="1" x14ac:dyDescent="0.4">
      <c r="B34" s="53"/>
      <c r="C34" s="119" t="s">
        <v>386</v>
      </c>
      <c r="D34" s="120"/>
      <c r="E34" s="120"/>
      <c r="F34" s="120"/>
      <c r="G34" s="121"/>
      <c r="H34" s="43"/>
    </row>
    <row r="35" spans="2:8" ht="40" customHeight="1" thickBot="1" x14ac:dyDescent="0.4">
      <c r="B35" s="53"/>
      <c r="C35" s="44" t="s">
        <v>539</v>
      </c>
      <c r="D35" s="7">
        <f>E31</f>
        <v>0</v>
      </c>
      <c r="E35" s="122"/>
      <c r="F35" s="123"/>
      <c r="G35" s="124"/>
      <c r="H35" s="16"/>
    </row>
    <row r="36" spans="2:8" ht="40" customHeight="1" thickBot="1" x14ac:dyDescent="0.4">
      <c r="B36" s="53"/>
      <c r="C36" s="44" t="s">
        <v>540</v>
      </c>
      <c r="D36" s="7">
        <f>F31</f>
        <v>0</v>
      </c>
      <c r="E36" s="122"/>
      <c r="F36" s="123"/>
      <c r="G36" s="124"/>
      <c r="H36" s="16"/>
    </row>
    <row r="37" spans="2:8" x14ac:dyDescent="0.35">
      <c r="B37" s="53"/>
      <c r="C37" s="3"/>
      <c r="D37" s="4"/>
      <c r="E37" s="3"/>
      <c r="F37" s="3"/>
      <c r="G37" s="3"/>
      <c r="H37" s="15"/>
    </row>
    <row r="38" spans="2:8" x14ac:dyDescent="0.35">
      <c r="B38" s="53" t="s">
        <v>367</v>
      </c>
      <c r="C38" s="2" t="s">
        <v>2</v>
      </c>
      <c r="D38" s="2"/>
      <c r="E38" s="2"/>
      <c r="F38" s="2"/>
      <c r="G38" s="2"/>
      <c r="H38" s="17"/>
    </row>
    <row r="39" spans="2:8" ht="65.25" customHeight="1" thickBot="1" x14ac:dyDescent="0.4">
      <c r="B39" s="53"/>
      <c r="C39" s="125" t="str">
        <f>_xlfn.CONCAT("I certify that the total contributions due and the actual contributions paid to the Fund, for the year ending 31 March ",$B$2,", are as stated in the Final Statement above.  I certify that the total Pensionable Pay used in the computation of both Employee and Employer Basic Contributions for the year is as stated in the Contributions Reconciliation (Section B) above.")</f>
        <v>I certify that the total contributions due and the actual contributions paid to the Fund, for the year ending 31 March 2020, are as stated in the Final Statement above.  I certify that the total Pensionable Pay used in the computation of both Employee and Employer Basic Contributions for the year is as stated in the Contributions Reconciliation (Section B) above.</v>
      </c>
      <c r="D39" s="125"/>
      <c r="E39" s="125"/>
      <c r="F39" s="125"/>
      <c r="G39" s="125"/>
      <c r="H39" s="15"/>
    </row>
    <row r="40" spans="2:8" ht="42" customHeight="1" thickBot="1" x14ac:dyDescent="0.4">
      <c r="B40" s="53"/>
      <c r="C40" s="44" t="s">
        <v>541</v>
      </c>
      <c r="D40" s="116"/>
      <c r="E40" s="116"/>
      <c r="F40" s="116"/>
      <c r="G40" s="116"/>
      <c r="H40" s="15"/>
    </row>
    <row r="41" spans="2:8" ht="28" customHeight="1" thickBot="1" x14ac:dyDescent="0.4">
      <c r="B41" s="53"/>
      <c r="C41" s="44" t="s">
        <v>542</v>
      </c>
      <c r="D41" s="116"/>
      <c r="E41" s="116"/>
      <c r="F41" s="116"/>
      <c r="G41" s="116"/>
      <c r="H41" s="15"/>
    </row>
    <row r="42" spans="2:8" ht="28" customHeight="1" thickBot="1" x14ac:dyDescent="0.4">
      <c r="B42" s="53"/>
      <c r="C42" s="44" t="s">
        <v>543</v>
      </c>
      <c r="D42" s="116"/>
      <c r="E42" s="116"/>
      <c r="F42" s="116"/>
      <c r="G42" s="116"/>
      <c r="H42" s="15"/>
    </row>
    <row r="43" spans="2:8" ht="28" customHeight="1" thickBot="1" x14ac:dyDescent="0.4">
      <c r="B43" s="53"/>
      <c r="C43" s="44" t="s">
        <v>544</v>
      </c>
      <c r="D43" s="116"/>
      <c r="E43" s="116"/>
      <c r="F43" s="116"/>
      <c r="G43" s="116"/>
      <c r="H43" s="15"/>
    </row>
    <row r="44" spans="2:8" ht="15" thickBot="1" x14ac:dyDescent="0.4">
      <c r="B44" s="57"/>
      <c r="C44" s="5"/>
      <c r="D44" s="18"/>
      <c r="E44" s="5"/>
      <c r="F44" s="5"/>
      <c r="G44" s="5"/>
      <c r="H44" s="19"/>
    </row>
  </sheetData>
  <sheetProtection algorithmName="SHA-512" hashValue="2A3M/lLSd6l+SukaQMpTqo4guWuCPfXtizRiU/WtALgoeIpdpY91rtvu2hMaOq6cYs92Xge3ekKA1dussn+/ZA==" saltValue="tHkZNWIeUBrX/lN93rTMKw==" spinCount="100000" sheet="1" objects="1" scenarios="1"/>
  <mergeCells count="23">
    <mergeCell ref="C3:G3"/>
    <mergeCell ref="C4:G4"/>
    <mergeCell ref="J4:K4"/>
    <mergeCell ref="C5:G5"/>
    <mergeCell ref="D6:E6"/>
    <mergeCell ref="J6:K6"/>
    <mergeCell ref="D7:G7"/>
    <mergeCell ref="D8:E8"/>
    <mergeCell ref="J8:K8"/>
    <mergeCell ref="C10:G10"/>
    <mergeCell ref="C11:D11"/>
    <mergeCell ref="E11:E12"/>
    <mergeCell ref="F11:F12"/>
    <mergeCell ref="G11:G12"/>
    <mergeCell ref="D41:G41"/>
    <mergeCell ref="D42:G42"/>
    <mergeCell ref="D43:G43"/>
    <mergeCell ref="C22:D22"/>
    <mergeCell ref="C34:G34"/>
    <mergeCell ref="E35:G35"/>
    <mergeCell ref="E36:G36"/>
    <mergeCell ref="C39:G39"/>
    <mergeCell ref="D40:G40"/>
  </mergeCells>
  <conditionalFormatting sqref="L6">
    <cfRule type="containsBlanks" dxfId="29" priority="1">
      <formula>LEN(TRIM(L6))=0</formula>
    </cfRule>
    <cfRule type="cellIs" dxfId="28" priority="3" operator="between">
      <formula>$G$6-0.01</formula>
      <formula>$G$6+0.01</formula>
    </cfRule>
    <cfRule type="cellIs" dxfId="27" priority="4" operator="notBetween">
      <formula>$G$6-0.005</formula>
      <formula>$G$6+0.005</formula>
    </cfRule>
  </conditionalFormatting>
  <conditionalFormatting sqref="L8">
    <cfRule type="containsText" dxfId="26" priority="2" operator="containsText" text="INCOMPLETE">
      <formula>NOT(ISERROR(SEARCH("INCOMPLETE",L8)))</formula>
    </cfRule>
    <cfRule type="containsBlanks" dxfId="25" priority="5">
      <formula>LEN(TRIM(L8))=0</formula>
    </cfRule>
  </conditionalFormatting>
  <pageMargins left="0.7" right="0.7" top="0.75" bottom="0.75" header="0.3" footer="0.3"/>
  <pageSetup paperSize="8" orientation="portrait" r:id="rId1"/>
  <headerFooter>
    <oddHeader>&amp;L&amp;"Calibri"&amp;14&amp;KA80000Sensitivity: RESTRICTED&amp;1#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DropDown="1" showInputMessage="1" showErrorMessage="1" errorTitle="Employer Code" error="Please input your Organisation's Employer Code." promptTitle="Employer Code" prompt="Please enter your Employer Code." xr:uid="{2326252A-9DB4-46DC-B242-FC7536DDCC5F}">
          <x14:formula1>
            <xm:f>'EMPLOYER LIST'!$A$2:$A$5207</xm:f>
          </x14:formula1>
          <xm:sqref>D6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EA1D9-3408-43F1-AB90-0B10BC58A2F6}">
  <sheetPr codeName="Sheet8"/>
  <dimension ref="B1:L44"/>
  <sheetViews>
    <sheetView showGridLines="0" zoomScaleNormal="100" workbookViewId="0">
      <selection activeCell="D7" sqref="D7:G7"/>
    </sheetView>
  </sheetViews>
  <sheetFormatPr defaultColWidth="9.1796875" defaultRowHeight="14.5" x14ac:dyDescent="0.35"/>
  <cols>
    <col min="1" max="1" width="2.54296875" style="21" customWidth="1"/>
    <col min="2" max="2" width="3.54296875" style="21" customWidth="1"/>
    <col min="3" max="3" width="31.81640625" style="21" customWidth="1"/>
    <col min="4" max="4" width="16.26953125" style="21" customWidth="1"/>
    <col min="5" max="7" width="21.6328125" style="21" customWidth="1"/>
    <col min="8" max="8" width="4" style="21" customWidth="1"/>
    <col min="9" max="9" width="9.1796875" style="21"/>
    <col min="10" max="11" width="11.81640625" style="21" customWidth="1"/>
    <col min="12" max="12" width="18.7265625" style="21" customWidth="1"/>
    <col min="13" max="16384" width="9.1796875" style="21"/>
  </cols>
  <sheetData>
    <row r="1" spans="2:12" ht="15" thickBot="1" x14ac:dyDescent="0.4"/>
    <row r="2" spans="2:12" x14ac:dyDescent="0.35">
      <c r="B2" s="60" t="s">
        <v>450</v>
      </c>
      <c r="C2" s="11"/>
      <c r="D2" s="12"/>
      <c r="E2" s="11"/>
      <c r="F2" s="11"/>
      <c r="G2" s="11"/>
      <c r="H2" s="13"/>
    </row>
    <row r="3" spans="2:12" ht="16" thickBot="1" x14ac:dyDescent="0.4">
      <c r="B3" s="14"/>
      <c r="C3" s="141" t="s">
        <v>368</v>
      </c>
      <c r="D3" s="141"/>
      <c r="E3" s="141"/>
      <c r="F3" s="141"/>
      <c r="G3" s="141"/>
      <c r="H3" s="15"/>
    </row>
    <row r="4" spans="2:12" ht="28.5" customHeight="1" thickBot="1" x14ac:dyDescent="0.4">
      <c r="B4" s="14"/>
      <c r="C4" s="142" t="str">
        <f>_xlfn.CONCAT("FINAL STATEMENT OF CONTRIBUTION INCOME DUE YEAR ENDING 31 MARCH ",$B$2)</f>
        <v>FINAL STATEMENT OF CONTRIBUTION INCOME DUE YEAR ENDING 31 MARCH 2021</v>
      </c>
      <c r="D4" s="142"/>
      <c r="E4" s="142"/>
      <c r="F4" s="142"/>
      <c r="G4" s="142"/>
      <c r="H4" s="15"/>
      <c r="J4" s="131" t="s">
        <v>369</v>
      </c>
      <c r="K4" s="131"/>
      <c r="L4" s="51" t="s">
        <v>331</v>
      </c>
    </row>
    <row r="5" spans="2:12" ht="21.75" customHeight="1" thickBot="1" x14ac:dyDescent="0.4">
      <c r="B5" s="14"/>
      <c r="C5" s="143" t="s">
        <v>387</v>
      </c>
      <c r="D5" s="143"/>
      <c r="E5" s="143"/>
      <c r="F5" s="143"/>
      <c r="G5" s="143"/>
      <c r="H5" s="15"/>
    </row>
    <row r="6" spans="2:12" ht="28.5" customHeight="1" thickBot="1" x14ac:dyDescent="0.4">
      <c r="B6" s="14"/>
      <c r="C6" s="25" t="s">
        <v>388</v>
      </c>
      <c r="D6" s="144"/>
      <c r="E6" s="145"/>
      <c r="F6" s="26" t="s">
        <v>332</v>
      </c>
      <c r="G6" s="52" t="str">
        <f>IF(Employer_Code6="","",IFERROR((INDEX(Table1[FSR],MATCH(VALUE(Employer_Code6),Table1[PAYLOCATIONREF],0))/100),"TBC"))</f>
        <v/>
      </c>
      <c r="H6" s="27"/>
      <c r="J6" s="131" t="s">
        <v>332</v>
      </c>
      <c r="K6" s="131"/>
      <c r="L6" s="22" t="str">
        <f>IF($G$6="","",IFERROR(F22/D8,""))</f>
        <v/>
      </c>
    </row>
    <row r="7" spans="2:12" ht="31.5" customHeight="1" thickBot="1" x14ac:dyDescent="0.4">
      <c r="B7" s="14"/>
      <c r="C7" s="25" t="s">
        <v>357</v>
      </c>
      <c r="D7" s="126" t="str">
        <f>IF(Employer_Code6="","",TRIM(INDEX(Table1[PAYLOCATIONNAME],MATCH(VALUE(Employer_Code6),Table1[PAYLOCATIONREF],0))))</f>
        <v/>
      </c>
      <c r="E7" s="127"/>
      <c r="F7" s="127"/>
      <c r="G7" s="128"/>
      <c r="H7" s="27"/>
    </row>
    <row r="8" spans="2:12" ht="28.5" customHeight="1" thickBot="1" x14ac:dyDescent="0.4">
      <c r="B8" s="53" t="s">
        <v>0</v>
      </c>
      <c r="C8" s="28" t="s">
        <v>389</v>
      </c>
      <c r="D8" s="129"/>
      <c r="E8" s="130"/>
      <c r="F8" s="28" t="s">
        <v>339</v>
      </c>
      <c r="G8" s="50"/>
      <c r="H8" s="27"/>
      <c r="J8" s="131" t="s">
        <v>333</v>
      </c>
      <c r="K8" s="131"/>
      <c r="L8" s="23" t="str">
        <f>IF(OR(Employer_Code6="",$D$8="",$G$22=0,$G$30=0),"INCOMPLETE","")</f>
        <v>INCOMPLETE</v>
      </c>
    </row>
    <row r="9" spans="2:12" ht="15" thickBot="1" x14ac:dyDescent="0.4">
      <c r="B9" s="53"/>
      <c r="C9" s="5"/>
      <c r="D9" s="4"/>
      <c r="E9" s="3"/>
      <c r="F9" s="3"/>
      <c r="G9" s="3"/>
      <c r="H9" s="27"/>
    </row>
    <row r="10" spans="2:12" ht="29.5" customHeight="1" thickBot="1" x14ac:dyDescent="0.4">
      <c r="B10" s="53" t="s">
        <v>1</v>
      </c>
      <c r="C10" s="132" t="s">
        <v>445</v>
      </c>
      <c r="D10" s="133"/>
      <c r="E10" s="133"/>
      <c r="F10" s="133"/>
      <c r="G10" s="134"/>
      <c r="H10" s="27"/>
      <c r="L10" s="24"/>
    </row>
    <row r="11" spans="2:12" ht="18.649999999999999" customHeight="1" thickBot="1" x14ac:dyDescent="0.4">
      <c r="B11" s="54">
        <v>1</v>
      </c>
      <c r="C11" s="135" t="s">
        <v>342</v>
      </c>
      <c r="D11" s="136"/>
      <c r="E11" s="137" t="s">
        <v>341</v>
      </c>
      <c r="F11" s="139" t="str">
        <f>IFERROR(_xlfn.CONCAT("EMPLOYER (@" &amp; TEXT(G6*100,"0.00"),"%)"),"EMPLOYER")</f>
        <v>EMPLOYER</v>
      </c>
      <c r="G11" s="137" t="s">
        <v>337</v>
      </c>
      <c r="H11" s="27"/>
    </row>
    <row r="12" spans="2:12" ht="18.75" customHeight="1" thickBot="1" x14ac:dyDescent="0.4">
      <c r="B12" s="55"/>
      <c r="C12" s="29" t="s">
        <v>334</v>
      </c>
      <c r="D12" s="29" t="s">
        <v>338</v>
      </c>
      <c r="E12" s="138"/>
      <c r="F12" s="140"/>
      <c r="G12" s="138"/>
      <c r="H12" s="27"/>
    </row>
    <row r="13" spans="2:12" ht="18.75" customHeight="1" x14ac:dyDescent="0.35">
      <c r="B13" s="55"/>
      <c r="C13" s="61" t="str">
        <f>_xlfn.CONCAT("1: Up to ",TEXT($J$13,"£#,##0"))</f>
        <v>1: Up to £14,600</v>
      </c>
      <c r="D13" s="30">
        <v>5.5</v>
      </c>
      <c r="E13" s="45"/>
      <c r="F13" s="46"/>
      <c r="G13" s="9">
        <f>SUM(E13:F13)</f>
        <v>0</v>
      </c>
      <c r="H13" s="27"/>
      <c r="J13" s="64">
        <v>14600</v>
      </c>
    </row>
    <row r="14" spans="2:12" ht="18.75" customHeight="1" x14ac:dyDescent="0.35">
      <c r="B14" s="55"/>
      <c r="C14" s="62" t="str">
        <f t="shared" ref="C14:C20" si="0">TRIM(_xlfn.CONCAT(ROW()-ROW($C$12),": ",TEXT(J13+1,"£#,##0")," - ",TEXT(J14,"£#,##0")))</f>
        <v>2: £14,601 - £22,800</v>
      </c>
      <c r="D14" s="31">
        <v>5.8</v>
      </c>
      <c r="E14" s="46"/>
      <c r="F14" s="46"/>
      <c r="G14" s="10">
        <f t="shared" ref="G14:G28" si="1">SUM(E14:F14)</f>
        <v>0</v>
      </c>
      <c r="H14" s="27"/>
      <c r="J14" s="64">
        <v>22800</v>
      </c>
    </row>
    <row r="15" spans="2:12" ht="18.75" customHeight="1" x14ac:dyDescent="0.35">
      <c r="B15" s="55"/>
      <c r="C15" s="62" t="str">
        <f t="shared" si="0"/>
        <v>3: £22,801 - £37,100</v>
      </c>
      <c r="D15" s="31">
        <v>6.5</v>
      </c>
      <c r="E15" s="46"/>
      <c r="F15" s="46"/>
      <c r="G15" s="10">
        <f t="shared" si="1"/>
        <v>0</v>
      </c>
      <c r="H15" s="27"/>
      <c r="J15" s="64">
        <v>37100</v>
      </c>
    </row>
    <row r="16" spans="2:12" ht="18.75" customHeight="1" x14ac:dyDescent="0.35">
      <c r="B16" s="55"/>
      <c r="C16" s="62" t="str">
        <f t="shared" si="0"/>
        <v>4: £37,101 - £46,900</v>
      </c>
      <c r="D16" s="31">
        <v>6.8</v>
      </c>
      <c r="E16" s="46"/>
      <c r="F16" s="46"/>
      <c r="G16" s="10">
        <f t="shared" si="1"/>
        <v>0</v>
      </c>
      <c r="H16" s="27"/>
      <c r="J16" s="64">
        <v>46900</v>
      </c>
    </row>
    <row r="17" spans="2:10" ht="18.75" customHeight="1" x14ac:dyDescent="0.35">
      <c r="B17" s="55"/>
      <c r="C17" s="62" t="str">
        <f t="shared" si="0"/>
        <v>5: £46,901 - £65,600</v>
      </c>
      <c r="D17" s="31">
        <v>8.5</v>
      </c>
      <c r="E17" s="46"/>
      <c r="F17" s="46"/>
      <c r="G17" s="10">
        <f t="shared" si="1"/>
        <v>0</v>
      </c>
      <c r="H17" s="27"/>
      <c r="J17" s="64">
        <v>65600</v>
      </c>
    </row>
    <row r="18" spans="2:10" ht="18.75" customHeight="1" x14ac:dyDescent="0.35">
      <c r="B18" s="55"/>
      <c r="C18" s="62" t="str">
        <f t="shared" si="0"/>
        <v>6: £65,601 - £93,000</v>
      </c>
      <c r="D18" s="31">
        <v>9.9</v>
      </c>
      <c r="E18" s="46"/>
      <c r="F18" s="46"/>
      <c r="G18" s="10">
        <f t="shared" si="1"/>
        <v>0</v>
      </c>
      <c r="H18" s="27"/>
      <c r="J18" s="64">
        <v>93000</v>
      </c>
    </row>
    <row r="19" spans="2:10" ht="18.75" customHeight="1" x14ac:dyDescent="0.35">
      <c r="B19" s="55"/>
      <c r="C19" s="62" t="str">
        <f t="shared" si="0"/>
        <v>7: £93,001 - £109,500</v>
      </c>
      <c r="D19" s="31">
        <v>10.5</v>
      </c>
      <c r="E19" s="46"/>
      <c r="F19" s="46"/>
      <c r="G19" s="10">
        <f t="shared" si="1"/>
        <v>0</v>
      </c>
      <c r="H19" s="27"/>
      <c r="J19" s="64">
        <v>109500</v>
      </c>
    </row>
    <row r="20" spans="2:10" ht="18.75" customHeight="1" x14ac:dyDescent="0.35">
      <c r="B20" s="55"/>
      <c r="C20" s="62" t="str">
        <f t="shared" si="0"/>
        <v>8: £109,501 - £164,200</v>
      </c>
      <c r="D20" s="31">
        <v>11.4</v>
      </c>
      <c r="E20" s="46"/>
      <c r="F20" s="46"/>
      <c r="G20" s="10">
        <f t="shared" si="1"/>
        <v>0</v>
      </c>
      <c r="H20" s="27"/>
      <c r="J20" s="64">
        <v>164200</v>
      </c>
    </row>
    <row r="21" spans="2:10" ht="18.75" customHeight="1" thickBot="1" x14ac:dyDescent="0.4">
      <c r="B21" s="55"/>
      <c r="C21" s="63" t="str">
        <f>_xlfn.CONCAT("9: ",TEXT($J$20+1,"£#,##0")," or more")</f>
        <v>9: £164,201 or more</v>
      </c>
      <c r="D21" s="32">
        <v>12.5</v>
      </c>
      <c r="E21" s="46"/>
      <c r="F21" s="46"/>
      <c r="G21" s="10">
        <f t="shared" si="1"/>
        <v>0</v>
      </c>
      <c r="H21" s="27"/>
    </row>
    <row r="22" spans="2:10" ht="18.75" customHeight="1" thickBot="1" x14ac:dyDescent="0.4">
      <c r="B22" s="55"/>
      <c r="C22" s="117" t="s">
        <v>340</v>
      </c>
      <c r="D22" s="118"/>
      <c r="E22" s="6">
        <f>SUM(E13:E21)</f>
        <v>0</v>
      </c>
      <c r="F22" s="6">
        <f>SUM(F13:F21)</f>
        <v>0</v>
      </c>
      <c r="G22" s="6">
        <f>SUM(E22:F22)</f>
        <v>0</v>
      </c>
      <c r="H22" s="27"/>
    </row>
    <row r="23" spans="2:10" ht="18.75" customHeight="1" x14ac:dyDescent="0.35">
      <c r="B23" s="56">
        <v>2</v>
      </c>
      <c r="C23" s="33" t="s">
        <v>343</v>
      </c>
      <c r="D23" s="34"/>
      <c r="E23" s="47"/>
      <c r="F23" s="47"/>
      <c r="G23" s="20">
        <f t="shared" si="1"/>
        <v>0</v>
      </c>
      <c r="H23" s="27"/>
    </row>
    <row r="24" spans="2:10" ht="18.75" customHeight="1" x14ac:dyDescent="0.35">
      <c r="B24" s="56"/>
      <c r="C24" s="35" t="s">
        <v>344</v>
      </c>
      <c r="D24" s="36"/>
      <c r="E24" s="46"/>
      <c r="F24" s="46"/>
      <c r="G24" s="10">
        <f t="shared" si="1"/>
        <v>0</v>
      </c>
      <c r="H24" s="27"/>
    </row>
    <row r="25" spans="2:10" ht="18.75" customHeight="1" x14ac:dyDescent="0.35">
      <c r="B25" s="56"/>
      <c r="C25" s="35" t="s">
        <v>345</v>
      </c>
      <c r="D25" s="36"/>
      <c r="E25" s="46"/>
      <c r="F25" s="46"/>
      <c r="G25" s="10">
        <f t="shared" si="1"/>
        <v>0</v>
      </c>
      <c r="H25" s="27"/>
    </row>
    <row r="26" spans="2:10" ht="18.75" customHeight="1" x14ac:dyDescent="0.35">
      <c r="B26" s="56">
        <v>3</v>
      </c>
      <c r="C26" s="35" t="s">
        <v>346</v>
      </c>
      <c r="D26" s="36"/>
      <c r="E26" s="48"/>
      <c r="F26" s="48"/>
      <c r="G26" s="10">
        <f t="shared" si="1"/>
        <v>0</v>
      </c>
      <c r="H26" s="27"/>
    </row>
    <row r="27" spans="2:10" ht="18.75" customHeight="1" x14ac:dyDescent="0.35">
      <c r="B27" s="56">
        <v>4</v>
      </c>
      <c r="C27" s="35" t="s">
        <v>335</v>
      </c>
      <c r="D27" s="36"/>
      <c r="E27" s="48"/>
      <c r="F27" s="48"/>
      <c r="G27" s="10">
        <f t="shared" si="1"/>
        <v>0</v>
      </c>
      <c r="H27" s="27"/>
    </row>
    <row r="28" spans="2:10" ht="18.75" customHeight="1" thickBot="1" x14ac:dyDescent="0.4">
      <c r="B28" s="56">
        <v>5</v>
      </c>
      <c r="C28" s="37" t="s">
        <v>336</v>
      </c>
      <c r="D28" s="38"/>
      <c r="E28" s="49"/>
      <c r="F28" s="49"/>
      <c r="G28" s="10">
        <f t="shared" si="1"/>
        <v>0</v>
      </c>
      <c r="H28" s="27"/>
    </row>
    <row r="29" spans="2:10" ht="18.75" customHeight="1" thickBot="1" x14ac:dyDescent="0.4">
      <c r="B29" s="56">
        <v>6</v>
      </c>
      <c r="C29" s="59" t="s">
        <v>385</v>
      </c>
      <c r="D29" s="39"/>
      <c r="E29" s="6">
        <f>SUM(E22:E28)</f>
        <v>0</v>
      </c>
      <c r="F29" s="6">
        <f>SUM(F22:F28)</f>
        <v>0</v>
      </c>
      <c r="G29" s="6">
        <f>SUM(E29:F29)</f>
        <v>0</v>
      </c>
      <c r="H29" s="27"/>
    </row>
    <row r="30" spans="2:10" ht="18.75" customHeight="1" thickBot="1" x14ac:dyDescent="0.4">
      <c r="B30" s="56">
        <v>7</v>
      </c>
      <c r="C30" s="59" t="s">
        <v>390</v>
      </c>
      <c r="D30" s="39"/>
      <c r="E30" s="50"/>
      <c r="F30" s="50"/>
      <c r="G30" s="6">
        <f>SUM(E30:F30)</f>
        <v>0</v>
      </c>
      <c r="H30" s="27"/>
    </row>
    <row r="31" spans="2:10" ht="18.75" customHeight="1" thickBot="1" x14ac:dyDescent="0.4">
      <c r="B31" s="56">
        <v>8</v>
      </c>
      <c r="C31" s="59" t="s">
        <v>330</v>
      </c>
      <c r="D31" s="39"/>
      <c r="E31" s="6">
        <f>E29-E30</f>
        <v>0</v>
      </c>
      <c r="F31" s="6">
        <f>F29-F30</f>
        <v>0</v>
      </c>
      <c r="G31" s="6">
        <f>SUM(E31:F31)</f>
        <v>0</v>
      </c>
      <c r="H31" s="27"/>
    </row>
    <row r="32" spans="2:10" ht="15" thickBot="1" x14ac:dyDescent="0.4">
      <c r="B32" s="53"/>
      <c r="C32" s="3"/>
      <c r="D32" s="4"/>
      <c r="E32" s="3"/>
      <c r="F32" s="3"/>
      <c r="G32" s="3"/>
      <c r="H32" s="15"/>
    </row>
    <row r="33" spans="2:8" x14ac:dyDescent="0.35">
      <c r="B33" s="53"/>
      <c r="C33" s="40" t="s">
        <v>347</v>
      </c>
      <c r="D33" s="41"/>
      <c r="E33" s="41"/>
      <c r="F33" s="41"/>
      <c r="G33" s="42"/>
      <c r="H33" s="43"/>
    </row>
    <row r="34" spans="2:8" ht="26.15" customHeight="1" thickBot="1" x14ac:dyDescent="0.4">
      <c r="B34" s="53"/>
      <c r="C34" s="119" t="s">
        <v>386</v>
      </c>
      <c r="D34" s="120"/>
      <c r="E34" s="120"/>
      <c r="F34" s="120"/>
      <c r="G34" s="121"/>
      <c r="H34" s="43"/>
    </row>
    <row r="35" spans="2:8" ht="40" customHeight="1" thickBot="1" x14ac:dyDescent="0.4">
      <c r="B35" s="53"/>
      <c r="C35" s="44" t="s">
        <v>539</v>
      </c>
      <c r="D35" s="7">
        <f>E31</f>
        <v>0</v>
      </c>
      <c r="E35" s="122"/>
      <c r="F35" s="123"/>
      <c r="G35" s="124"/>
      <c r="H35" s="16"/>
    </row>
    <row r="36" spans="2:8" ht="40" customHeight="1" thickBot="1" x14ac:dyDescent="0.4">
      <c r="B36" s="53"/>
      <c r="C36" s="44" t="s">
        <v>540</v>
      </c>
      <c r="D36" s="7">
        <f>F31</f>
        <v>0</v>
      </c>
      <c r="E36" s="122"/>
      <c r="F36" s="123"/>
      <c r="G36" s="124"/>
      <c r="H36" s="16"/>
    </row>
    <row r="37" spans="2:8" x14ac:dyDescent="0.35">
      <c r="B37" s="53"/>
      <c r="C37" s="3"/>
      <c r="D37" s="4"/>
      <c r="E37" s="3"/>
      <c r="F37" s="3"/>
      <c r="G37" s="3"/>
      <c r="H37" s="15"/>
    </row>
    <row r="38" spans="2:8" x14ac:dyDescent="0.35">
      <c r="B38" s="53" t="s">
        <v>367</v>
      </c>
      <c r="C38" s="2" t="s">
        <v>2</v>
      </c>
      <c r="D38" s="2"/>
      <c r="E38" s="2"/>
      <c r="F38" s="2"/>
      <c r="G38" s="2"/>
      <c r="H38" s="17"/>
    </row>
    <row r="39" spans="2:8" ht="65.25" customHeight="1" thickBot="1" x14ac:dyDescent="0.4">
      <c r="B39" s="53"/>
      <c r="C39" s="125" t="str">
        <f>_xlfn.CONCAT("I certify that the total contributions due and the actual contributions paid to the Fund, for the year ending 31 March ",$B$2,", are as stated in the Final Statement above.  I certify that the total Pensionable Pay used in the computation of both Employee and Employer Basic Contributions for the year is as stated in the Contributions Reconciliation (Section B) above.")</f>
        <v>I certify that the total contributions due and the actual contributions paid to the Fund, for the year ending 31 March 2021, are as stated in the Final Statement above.  I certify that the total Pensionable Pay used in the computation of both Employee and Employer Basic Contributions for the year is as stated in the Contributions Reconciliation (Section B) above.</v>
      </c>
      <c r="D39" s="125"/>
      <c r="E39" s="125"/>
      <c r="F39" s="125"/>
      <c r="G39" s="125"/>
      <c r="H39" s="15"/>
    </row>
    <row r="40" spans="2:8" ht="42" customHeight="1" thickBot="1" x14ac:dyDescent="0.4">
      <c r="B40" s="53"/>
      <c r="C40" s="44" t="s">
        <v>541</v>
      </c>
      <c r="D40" s="116"/>
      <c r="E40" s="116"/>
      <c r="F40" s="116"/>
      <c r="G40" s="116"/>
      <c r="H40" s="15"/>
    </row>
    <row r="41" spans="2:8" ht="28" customHeight="1" thickBot="1" x14ac:dyDescent="0.4">
      <c r="B41" s="53"/>
      <c r="C41" s="44" t="s">
        <v>542</v>
      </c>
      <c r="D41" s="116"/>
      <c r="E41" s="116"/>
      <c r="F41" s="116"/>
      <c r="G41" s="116"/>
      <c r="H41" s="15"/>
    </row>
    <row r="42" spans="2:8" ht="28" customHeight="1" thickBot="1" x14ac:dyDescent="0.4">
      <c r="B42" s="53"/>
      <c r="C42" s="44" t="s">
        <v>543</v>
      </c>
      <c r="D42" s="116"/>
      <c r="E42" s="116"/>
      <c r="F42" s="116"/>
      <c r="G42" s="116"/>
      <c r="H42" s="15"/>
    </row>
    <row r="43" spans="2:8" ht="28" customHeight="1" thickBot="1" x14ac:dyDescent="0.4">
      <c r="B43" s="53"/>
      <c r="C43" s="44" t="s">
        <v>544</v>
      </c>
      <c r="D43" s="116"/>
      <c r="E43" s="116"/>
      <c r="F43" s="116"/>
      <c r="G43" s="116"/>
      <c r="H43" s="15"/>
    </row>
    <row r="44" spans="2:8" ht="15" thickBot="1" x14ac:dyDescent="0.4">
      <c r="B44" s="57"/>
      <c r="C44" s="5"/>
      <c r="D44" s="18"/>
      <c r="E44" s="5"/>
      <c r="F44" s="5"/>
      <c r="G44" s="5"/>
      <c r="H44" s="19"/>
    </row>
  </sheetData>
  <sheetProtection algorithmName="SHA-512" hashValue="kc1QnAEmRjwZr8wFwt0NG18+5lWyq6JEN2JTqk3zbbvbIUM/yjOgnemR4wm8F4ngTO2npif8H0Ze9mI/KGH4KQ==" saltValue="ALuxiR5WRM31FxpOHd7v/g==" spinCount="100000" sheet="1" objects="1" scenarios="1"/>
  <mergeCells count="23">
    <mergeCell ref="C3:G3"/>
    <mergeCell ref="C4:G4"/>
    <mergeCell ref="J4:K4"/>
    <mergeCell ref="C5:G5"/>
    <mergeCell ref="D6:E6"/>
    <mergeCell ref="J6:K6"/>
    <mergeCell ref="D7:G7"/>
    <mergeCell ref="D8:E8"/>
    <mergeCell ref="J8:K8"/>
    <mergeCell ref="C10:G10"/>
    <mergeCell ref="C11:D11"/>
    <mergeCell ref="E11:E12"/>
    <mergeCell ref="F11:F12"/>
    <mergeCell ref="G11:G12"/>
    <mergeCell ref="D42:G42"/>
    <mergeCell ref="D43:G43"/>
    <mergeCell ref="D40:G40"/>
    <mergeCell ref="C22:D22"/>
    <mergeCell ref="C34:G34"/>
    <mergeCell ref="E35:G35"/>
    <mergeCell ref="E36:G36"/>
    <mergeCell ref="C39:G39"/>
    <mergeCell ref="D41:G41"/>
  </mergeCells>
  <conditionalFormatting sqref="L6">
    <cfRule type="containsBlanks" dxfId="24" priority="1">
      <formula>LEN(TRIM(L6))=0</formula>
    </cfRule>
    <cfRule type="cellIs" dxfId="23" priority="3" operator="between">
      <formula>$G$6-0.01</formula>
      <formula>$G$6+0.01</formula>
    </cfRule>
    <cfRule type="cellIs" dxfId="22" priority="4" operator="notBetween">
      <formula>$G$6-0.005</formula>
      <formula>$G$6+0.005</formula>
    </cfRule>
  </conditionalFormatting>
  <conditionalFormatting sqref="L8">
    <cfRule type="containsText" dxfId="21" priority="2" operator="containsText" text="INCOMPLETE">
      <formula>NOT(ISERROR(SEARCH("INCOMPLETE",L8)))</formula>
    </cfRule>
    <cfRule type="containsBlanks" dxfId="20" priority="5">
      <formula>LEN(TRIM(L8))=0</formula>
    </cfRule>
  </conditionalFormatting>
  <pageMargins left="0.7" right="0.7" top="0.75" bottom="0.75" header="0.3" footer="0.3"/>
  <pageSetup paperSize="8" orientation="portrait" r:id="rId1"/>
  <headerFooter>
    <oddHeader>&amp;L&amp;"Calibri"&amp;14&amp;KA80000Sensitivity: RESTRICTED&amp;1#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DropDown="1" showInputMessage="1" showErrorMessage="1" errorTitle="Employer Code" error="Please input your Organisation's Employer Code." promptTitle="Employer Code" prompt="Please enter your Employer Code." xr:uid="{8673945B-1430-45DE-BC7F-813BA404139D}">
          <x14:formula1>
            <xm:f>'EMPLOYER LIST'!$A$2:$A$5207</xm:f>
          </x14:formula1>
          <xm:sqref>D6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E086B-C25D-489A-A8AB-96EF84910A71}">
  <sheetPr codeName="Sheet9"/>
  <dimension ref="B1:L44"/>
  <sheetViews>
    <sheetView showGridLines="0" topLeftCell="A14" workbookViewId="0">
      <selection activeCell="F30" sqref="F30"/>
    </sheetView>
  </sheetViews>
  <sheetFormatPr defaultColWidth="9.1796875" defaultRowHeight="14.5" x14ac:dyDescent="0.35"/>
  <cols>
    <col min="1" max="1" width="2.54296875" style="21" customWidth="1"/>
    <col min="2" max="2" width="3.54296875" style="21" customWidth="1"/>
    <col min="3" max="3" width="31.81640625" style="21" customWidth="1"/>
    <col min="4" max="4" width="16.26953125" style="21" customWidth="1"/>
    <col min="5" max="7" width="21.6328125" style="21" customWidth="1"/>
    <col min="8" max="8" width="4" style="21" customWidth="1"/>
    <col min="9" max="9" width="9.1796875" style="21"/>
    <col min="10" max="11" width="11.81640625" style="21" customWidth="1"/>
    <col min="12" max="12" width="18.7265625" style="21" customWidth="1"/>
    <col min="13" max="16384" width="9.1796875" style="21"/>
  </cols>
  <sheetData>
    <row r="1" spans="2:12" ht="15" thickBot="1" x14ac:dyDescent="0.4"/>
    <row r="2" spans="2:12" x14ac:dyDescent="0.35">
      <c r="B2" s="60" t="s">
        <v>538</v>
      </c>
      <c r="C2" s="11"/>
      <c r="D2" s="12"/>
      <c r="E2" s="11"/>
      <c r="F2" s="11"/>
      <c r="G2" s="11"/>
      <c r="H2" s="13"/>
    </row>
    <row r="3" spans="2:12" ht="16" thickBot="1" x14ac:dyDescent="0.4">
      <c r="B3" s="14"/>
      <c r="C3" s="141" t="s">
        <v>368</v>
      </c>
      <c r="D3" s="141"/>
      <c r="E3" s="141"/>
      <c r="F3" s="141"/>
      <c r="G3" s="141"/>
      <c r="H3" s="15"/>
    </row>
    <row r="4" spans="2:12" ht="28.5" customHeight="1" thickBot="1" x14ac:dyDescent="0.4">
      <c r="B4" s="14"/>
      <c r="C4" s="142" t="str">
        <f>_xlfn.CONCAT("FINAL STATEMENT OF CONTRIBUTION INCOME DUE YEAR ENDING 31 MARCH ",$B$2)</f>
        <v>FINAL STATEMENT OF CONTRIBUTION INCOME DUE YEAR ENDING 31 MARCH 2022</v>
      </c>
      <c r="D4" s="142"/>
      <c r="E4" s="142"/>
      <c r="F4" s="142"/>
      <c r="G4" s="142"/>
      <c r="H4" s="15"/>
      <c r="J4" s="131" t="s">
        <v>369</v>
      </c>
      <c r="K4" s="131"/>
      <c r="L4" s="51" t="s">
        <v>331</v>
      </c>
    </row>
    <row r="5" spans="2:12" ht="21.75" customHeight="1" thickBot="1" x14ac:dyDescent="0.4">
      <c r="B5" s="14"/>
      <c r="C5" s="143" t="s">
        <v>387</v>
      </c>
      <c r="D5" s="143"/>
      <c r="E5" s="143"/>
      <c r="F5" s="143"/>
      <c r="G5" s="143"/>
      <c r="H5" s="15"/>
    </row>
    <row r="6" spans="2:12" ht="28.5" customHeight="1" thickBot="1" x14ac:dyDescent="0.4">
      <c r="B6" s="14"/>
      <c r="C6" s="25" t="s">
        <v>388</v>
      </c>
      <c r="D6" s="144"/>
      <c r="E6" s="145"/>
      <c r="F6" s="26" t="s">
        <v>332</v>
      </c>
      <c r="G6" s="52" t="str">
        <f>IF(EMPLOYER_CODE7="","",IFERROR((INDEX(Table1[FSR],MATCH(VALUE(EMPLOYER_CODE7),Table1[PAYLOCATIONREF],0))/100),"TBC"))</f>
        <v/>
      </c>
      <c r="H6" s="27"/>
      <c r="J6" s="131" t="s">
        <v>332</v>
      </c>
      <c r="K6" s="131"/>
      <c r="L6" s="22" t="str">
        <f>IF($G$6="","",IFERROR(F22/D8,""))</f>
        <v/>
      </c>
    </row>
    <row r="7" spans="2:12" ht="31.5" customHeight="1" thickBot="1" x14ac:dyDescent="0.4">
      <c r="B7" s="14"/>
      <c r="C7" s="25" t="s">
        <v>357</v>
      </c>
      <c r="D7" s="126" t="str">
        <f>IF(EMPLOYER_CODE7="","",TRIM(INDEX(Table1[PAYLOCATIONNAME],MATCH(VALUE(EMPLOYER_CODE7),Table1[PAYLOCATIONREF],0))))</f>
        <v/>
      </c>
      <c r="E7" s="127"/>
      <c r="F7" s="127"/>
      <c r="G7" s="128"/>
      <c r="H7" s="27"/>
    </row>
    <row r="8" spans="2:12" ht="28.5" customHeight="1" thickBot="1" x14ac:dyDescent="0.4">
      <c r="B8" s="53" t="s">
        <v>0</v>
      </c>
      <c r="C8" s="28" t="s">
        <v>389</v>
      </c>
      <c r="D8" s="129"/>
      <c r="E8" s="130"/>
      <c r="F8" s="28" t="s">
        <v>339</v>
      </c>
      <c r="G8" s="50"/>
      <c r="H8" s="27"/>
      <c r="J8" s="131" t="s">
        <v>333</v>
      </c>
      <c r="K8" s="131"/>
      <c r="L8" s="23" t="str">
        <f>IF(OR(EMPLOYER_CODE7="",$D$8="",$G$22=0,$G$30=0),"INCOMPLETE","")</f>
        <v>INCOMPLETE</v>
      </c>
    </row>
    <row r="9" spans="2:12" ht="15" thickBot="1" x14ac:dyDescent="0.4">
      <c r="B9" s="53"/>
      <c r="C9" s="5"/>
      <c r="D9" s="4"/>
      <c r="E9" s="3"/>
      <c r="F9" s="3"/>
      <c r="G9" s="3"/>
      <c r="H9" s="27"/>
    </row>
    <row r="10" spans="2:12" ht="29.5" customHeight="1" thickBot="1" x14ac:dyDescent="0.4">
      <c r="B10" s="53" t="s">
        <v>1</v>
      </c>
      <c r="C10" s="132" t="s">
        <v>445</v>
      </c>
      <c r="D10" s="133"/>
      <c r="E10" s="133"/>
      <c r="F10" s="133"/>
      <c r="G10" s="134"/>
      <c r="H10" s="27"/>
      <c r="L10" s="24"/>
    </row>
    <row r="11" spans="2:12" ht="18.649999999999999" customHeight="1" thickBot="1" x14ac:dyDescent="0.4">
      <c r="B11" s="54">
        <v>1</v>
      </c>
      <c r="C11" s="135" t="s">
        <v>342</v>
      </c>
      <c r="D11" s="136"/>
      <c r="E11" s="137" t="s">
        <v>341</v>
      </c>
      <c r="F11" s="139" t="str">
        <f>IFERROR(_xlfn.CONCAT("EMPLOYER (@" &amp; TEXT(G6*100,"0.00"),"%)"),"EMPLOYER")</f>
        <v>EMPLOYER</v>
      </c>
      <c r="G11" s="137" t="s">
        <v>337</v>
      </c>
      <c r="H11" s="27"/>
    </row>
    <row r="12" spans="2:12" ht="18.75" customHeight="1" thickBot="1" x14ac:dyDescent="0.4">
      <c r="B12" s="55"/>
      <c r="C12" s="29" t="s">
        <v>334</v>
      </c>
      <c r="D12" s="29" t="s">
        <v>338</v>
      </c>
      <c r="E12" s="138"/>
      <c r="F12" s="140"/>
      <c r="G12" s="138"/>
      <c r="H12" s="27"/>
    </row>
    <row r="13" spans="2:12" ht="18.75" customHeight="1" x14ac:dyDescent="0.35">
      <c r="B13" s="55"/>
      <c r="C13" s="61" t="str">
        <f>_xlfn.CONCAT("1: Up to ",TEXT($J$13,"£#,##0"))</f>
        <v>1: Up to £14,600</v>
      </c>
      <c r="D13" s="30">
        <v>5.5</v>
      </c>
      <c r="E13" s="45"/>
      <c r="F13" s="46"/>
      <c r="G13" s="9">
        <f>SUM(E13:F13)</f>
        <v>0</v>
      </c>
      <c r="H13" s="27"/>
      <c r="J13" s="64">
        <v>14600</v>
      </c>
    </row>
    <row r="14" spans="2:12" ht="18.75" customHeight="1" x14ac:dyDescent="0.35">
      <c r="B14" s="55"/>
      <c r="C14" s="62" t="str">
        <f t="shared" ref="C14:C20" si="0">TRIM(_xlfn.CONCAT(ROW()-ROW($C$12),": ",TEXT(J13+1,"£#,##0")," - ",TEXT(J14,"£#,##0")))</f>
        <v>2: £14,601 - £22,800</v>
      </c>
      <c r="D14" s="31">
        <v>5.8</v>
      </c>
      <c r="E14" s="46"/>
      <c r="F14" s="46"/>
      <c r="G14" s="10">
        <f t="shared" ref="G14:G28" si="1">SUM(E14:F14)</f>
        <v>0</v>
      </c>
      <c r="H14" s="27"/>
      <c r="J14" s="64">
        <v>22800</v>
      </c>
    </row>
    <row r="15" spans="2:12" ht="18.75" customHeight="1" x14ac:dyDescent="0.35">
      <c r="B15" s="55"/>
      <c r="C15" s="62" t="str">
        <f t="shared" si="0"/>
        <v>3: £22,801 - £37,100</v>
      </c>
      <c r="D15" s="31">
        <v>6.5</v>
      </c>
      <c r="E15" s="46"/>
      <c r="F15" s="46"/>
      <c r="G15" s="10">
        <f t="shared" si="1"/>
        <v>0</v>
      </c>
      <c r="H15" s="27"/>
      <c r="J15" s="64">
        <v>37100</v>
      </c>
    </row>
    <row r="16" spans="2:12" ht="18.75" customHeight="1" x14ac:dyDescent="0.35">
      <c r="B16" s="55"/>
      <c r="C16" s="62" t="str">
        <f t="shared" si="0"/>
        <v>4: £37,101 - £46,900</v>
      </c>
      <c r="D16" s="31">
        <v>6.8</v>
      </c>
      <c r="E16" s="46"/>
      <c r="F16" s="46"/>
      <c r="G16" s="10">
        <f t="shared" si="1"/>
        <v>0</v>
      </c>
      <c r="H16" s="27"/>
      <c r="J16" s="64">
        <v>46900</v>
      </c>
    </row>
    <row r="17" spans="2:10" ht="18.75" customHeight="1" x14ac:dyDescent="0.35">
      <c r="B17" s="55"/>
      <c r="C17" s="62" t="str">
        <f t="shared" si="0"/>
        <v>5: £46,901 - £65,600</v>
      </c>
      <c r="D17" s="31">
        <v>8.5</v>
      </c>
      <c r="E17" s="46"/>
      <c r="F17" s="46"/>
      <c r="G17" s="10">
        <f t="shared" si="1"/>
        <v>0</v>
      </c>
      <c r="H17" s="27"/>
      <c r="J17" s="64">
        <v>65600</v>
      </c>
    </row>
    <row r="18" spans="2:10" ht="18.75" customHeight="1" x14ac:dyDescent="0.35">
      <c r="B18" s="55"/>
      <c r="C18" s="62" t="str">
        <f t="shared" si="0"/>
        <v>6: £65,601 - £93,000</v>
      </c>
      <c r="D18" s="31">
        <v>9.9</v>
      </c>
      <c r="E18" s="46"/>
      <c r="F18" s="46"/>
      <c r="G18" s="10">
        <f t="shared" si="1"/>
        <v>0</v>
      </c>
      <c r="H18" s="27"/>
      <c r="J18" s="64">
        <v>93000</v>
      </c>
    </row>
    <row r="19" spans="2:10" ht="18.75" customHeight="1" x14ac:dyDescent="0.35">
      <c r="B19" s="55"/>
      <c r="C19" s="62" t="str">
        <f t="shared" si="0"/>
        <v>7: £93,001 - £109,500</v>
      </c>
      <c r="D19" s="31">
        <v>10.5</v>
      </c>
      <c r="E19" s="46"/>
      <c r="F19" s="46"/>
      <c r="G19" s="10">
        <f t="shared" si="1"/>
        <v>0</v>
      </c>
      <c r="H19" s="27"/>
      <c r="J19" s="64">
        <v>109500</v>
      </c>
    </row>
    <row r="20" spans="2:10" ht="18.75" customHeight="1" x14ac:dyDescent="0.35">
      <c r="B20" s="55"/>
      <c r="C20" s="62" t="str">
        <f t="shared" si="0"/>
        <v>8: £109,501 - £164,200</v>
      </c>
      <c r="D20" s="31">
        <v>11.4</v>
      </c>
      <c r="E20" s="46"/>
      <c r="F20" s="46"/>
      <c r="G20" s="10">
        <f t="shared" si="1"/>
        <v>0</v>
      </c>
      <c r="H20" s="27"/>
      <c r="J20" s="64">
        <v>164200</v>
      </c>
    </row>
    <row r="21" spans="2:10" ht="18.75" customHeight="1" thickBot="1" x14ac:dyDescent="0.4">
      <c r="B21" s="55"/>
      <c r="C21" s="63" t="str">
        <f>_xlfn.CONCAT("9: ",TEXT($J$20+1,"£#,##0")," or more")</f>
        <v>9: £164,201 or more</v>
      </c>
      <c r="D21" s="32">
        <v>12.5</v>
      </c>
      <c r="E21" s="46"/>
      <c r="F21" s="46"/>
      <c r="G21" s="10">
        <f t="shared" si="1"/>
        <v>0</v>
      </c>
      <c r="H21" s="27"/>
    </row>
    <row r="22" spans="2:10" ht="18.75" customHeight="1" thickBot="1" x14ac:dyDescent="0.4">
      <c r="B22" s="55"/>
      <c r="C22" s="117" t="s">
        <v>340</v>
      </c>
      <c r="D22" s="118"/>
      <c r="E22" s="6">
        <f>SUM(E13:E21)</f>
        <v>0</v>
      </c>
      <c r="F22" s="6">
        <f>SUM(F13:F21)</f>
        <v>0</v>
      </c>
      <c r="G22" s="6">
        <f>SUM(E22:F22)</f>
        <v>0</v>
      </c>
      <c r="H22" s="27"/>
    </row>
    <row r="23" spans="2:10" ht="18.75" customHeight="1" x14ac:dyDescent="0.35">
      <c r="B23" s="56">
        <v>2</v>
      </c>
      <c r="C23" s="33" t="s">
        <v>343</v>
      </c>
      <c r="D23" s="34"/>
      <c r="E23" s="47"/>
      <c r="F23" s="47"/>
      <c r="G23" s="20">
        <f t="shared" si="1"/>
        <v>0</v>
      </c>
      <c r="H23" s="27"/>
    </row>
    <row r="24" spans="2:10" ht="18.75" customHeight="1" x14ac:dyDescent="0.35">
      <c r="B24" s="56"/>
      <c r="C24" s="35" t="s">
        <v>344</v>
      </c>
      <c r="D24" s="36"/>
      <c r="E24" s="46"/>
      <c r="F24" s="46"/>
      <c r="G24" s="10">
        <f t="shared" si="1"/>
        <v>0</v>
      </c>
      <c r="H24" s="27"/>
    </row>
    <row r="25" spans="2:10" ht="18.75" customHeight="1" x14ac:dyDescent="0.35">
      <c r="B25" s="56"/>
      <c r="C25" s="35" t="s">
        <v>345</v>
      </c>
      <c r="D25" s="36"/>
      <c r="E25" s="46"/>
      <c r="F25" s="46"/>
      <c r="G25" s="10">
        <f t="shared" si="1"/>
        <v>0</v>
      </c>
      <c r="H25" s="27"/>
    </row>
    <row r="26" spans="2:10" ht="18.75" customHeight="1" x14ac:dyDescent="0.35">
      <c r="B26" s="56">
        <v>3</v>
      </c>
      <c r="C26" s="35" t="s">
        <v>346</v>
      </c>
      <c r="D26" s="36"/>
      <c r="E26" s="48"/>
      <c r="F26" s="48"/>
      <c r="G26" s="10">
        <f t="shared" si="1"/>
        <v>0</v>
      </c>
      <c r="H26" s="27"/>
    </row>
    <row r="27" spans="2:10" ht="18.75" customHeight="1" x14ac:dyDescent="0.35">
      <c r="B27" s="56">
        <v>4</v>
      </c>
      <c r="C27" s="35" t="s">
        <v>335</v>
      </c>
      <c r="D27" s="36"/>
      <c r="E27" s="48"/>
      <c r="F27" s="48"/>
      <c r="G27" s="10">
        <f t="shared" si="1"/>
        <v>0</v>
      </c>
      <c r="H27" s="27"/>
    </row>
    <row r="28" spans="2:10" ht="18.75" customHeight="1" thickBot="1" x14ac:dyDescent="0.4">
      <c r="B28" s="56">
        <v>5</v>
      </c>
      <c r="C28" s="37" t="s">
        <v>336</v>
      </c>
      <c r="D28" s="38"/>
      <c r="E28" s="49"/>
      <c r="F28" s="49"/>
      <c r="G28" s="10">
        <f t="shared" si="1"/>
        <v>0</v>
      </c>
      <c r="H28" s="27"/>
    </row>
    <row r="29" spans="2:10" ht="18.75" customHeight="1" thickBot="1" x14ac:dyDescent="0.4">
      <c r="B29" s="56">
        <v>6</v>
      </c>
      <c r="C29" s="59" t="s">
        <v>385</v>
      </c>
      <c r="D29" s="39"/>
      <c r="E29" s="6">
        <f>SUM(E22:E28)</f>
        <v>0</v>
      </c>
      <c r="F29" s="6">
        <f>SUM(F22:F28)</f>
        <v>0</v>
      </c>
      <c r="G29" s="6">
        <f>SUM(E29:F29)</f>
        <v>0</v>
      </c>
      <c r="H29" s="27"/>
    </row>
    <row r="30" spans="2:10" ht="18.75" customHeight="1" thickBot="1" x14ac:dyDescent="0.4">
      <c r="B30" s="56">
        <v>7</v>
      </c>
      <c r="C30" s="59" t="s">
        <v>390</v>
      </c>
      <c r="D30" s="39"/>
      <c r="E30" s="50"/>
      <c r="F30" s="50"/>
      <c r="G30" s="6">
        <f>SUM(E30:F30)</f>
        <v>0</v>
      </c>
      <c r="H30" s="27"/>
    </row>
    <row r="31" spans="2:10" ht="18.75" customHeight="1" thickBot="1" x14ac:dyDescent="0.4">
      <c r="B31" s="56">
        <v>8</v>
      </c>
      <c r="C31" s="59" t="s">
        <v>330</v>
      </c>
      <c r="D31" s="39"/>
      <c r="E31" s="6">
        <f>E29-E30</f>
        <v>0</v>
      </c>
      <c r="F31" s="6">
        <f>F29-F30</f>
        <v>0</v>
      </c>
      <c r="G31" s="6">
        <f>SUM(E31:F31)</f>
        <v>0</v>
      </c>
      <c r="H31" s="27"/>
    </row>
    <row r="32" spans="2:10" ht="15" thickBot="1" x14ac:dyDescent="0.4">
      <c r="B32" s="53"/>
      <c r="C32" s="3"/>
      <c r="D32" s="4"/>
      <c r="E32" s="3"/>
      <c r="F32" s="3"/>
      <c r="G32" s="3"/>
      <c r="H32" s="15"/>
    </row>
    <row r="33" spans="2:8" x14ac:dyDescent="0.35">
      <c r="B33" s="53"/>
      <c r="C33" s="40" t="s">
        <v>347</v>
      </c>
      <c r="D33" s="41"/>
      <c r="E33" s="41"/>
      <c r="F33" s="41"/>
      <c r="G33" s="42"/>
      <c r="H33" s="43"/>
    </row>
    <row r="34" spans="2:8" ht="26.15" customHeight="1" thickBot="1" x14ac:dyDescent="0.4">
      <c r="B34" s="53"/>
      <c r="C34" s="119" t="s">
        <v>386</v>
      </c>
      <c r="D34" s="120"/>
      <c r="E34" s="120"/>
      <c r="F34" s="120"/>
      <c r="G34" s="121"/>
      <c r="H34" s="43"/>
    </row>
    <row r="35" spans="2:8" ht="40" customHeight="1" thickBot="1" x14ac:dyDescent="0.4">
      <c r="B35" s="53"/>
      <c r="C35" s="44" t="s">
        <v>539</v>
      </c>
      <c r="D35" s="7">
        <f>E31</f>
        <v>0</v>
      </c>
      <c r="E35" s="122"/>
      <c r="F35" s="123"/>
      <c r="G35" s="124"/>
      <c r="H35" s="16"/>
    </row>
    <row r="36" spans="2:8" ht="40" customHeight="1" thickBot="1" x14ac:dyDescent="0.4">
      <c r="B36" s="53"/>
      <c r="C36" s="44" t="s">
        <v>540</v>
      </c>
      <c r="D36" s="7">
        <f>F31</f>
        <v>0</v>
      </c>
      <c r="E36" s="122"/>
      <c r="F36" s="123"/>
      <c r="G36" s="124"/>
      <c r="H36" s="16"/>
    </row>
    <row r="37" spans="2:8" x14ac:dyDescent="0.35">
      <c r="B37" s="53"/>
      <c r="C37" s="3"/>
      <c r="D37" s="4"/>
      <c r="E37" s="3"/>
      <c r="F37" s="3"/>
      <c r="G37" s="3"/>
      <c r="H37" s="15"/>
    </row>
    <row r="38" spans="2:8" x14ac:dyDescent="0.35">
      <c r="B38" s="53" t="s">
        <v>367</v>
      </c>
      <c r="C38" s="2" t="s">
        <v>2</v>
      </c>
      <c r="D38" s="2"/>
      <c r="E38" s="2"/>
      <c r="F38" s="2"/>
      <c r="G38" s="2"/>
      <c r="H38" s="17"/>
    </row>
    <row r="39" spans="2:8" ht="65.25" customHeight="1" thickBot="1" x14ac:dyDescent="0.4">
      <c r="B39" s="53"/>
      <c r="C39" s="125" t="str">
        <f>_xlfn.CONCAT("I certify that the total contributions due and the actual contributions paid to the Fund, for the year ending 31 March ",$B$2,", are as stated in the Final Statement above.  I certify that the total Pensionable Pay used in the computation of both Employee and Employer Basic Contributions for the year is as stated in the Contributions Reconciliation (Section B) above.")</f>
        <v>I certify that the total contributions due and the actual contributions paid to the Fund, for the year ending 31 March 2022, are as stated in the Final Statement above.  I certify that the total Pensionable Pay used in the computation of both Employee and Employer Basic Contributions for the year is as stated in the Contributions Reconciliation (Section B) above.</v>
      </c>
      <c r="D39" s="125"/>
      <c r="E39" s="125"/>
      <c r="F39" s="125"/>
      <c r="G39" s="125"/>
      <c r="H39" s="15"/>
    </row>
    <row r="40" spans="2:8" ht="42" customHeight="1" thickBot="1" x14ac:dyDescent="0.4">
      <c r="B40" s="53"/>
      <c r="C40" s="44" t="s">
        <v>541</v>
      </c>
      <c r="D40" s="116"/>
      <c r="E40" s="116"/>
      <c r="F40" s="116"/>
      <c r="G40" s="116"/>
      <c r="H40" s="15"/>
    </row>
    <row r="41" spans="2:8" ht="28" customHeight="1" thickBot="1" x14ac:dyDescent="0.4">
      <c r="B41" s="53"/>
      <c r="C41" s="44" t="s">
        <v>542</v>
      </c>
      <c r="D41" s="116"/>
      <c r="E41" s="116"/>
      <c r="F41" s="116"/>
      <c r="G41" s="116"/>
      <c r="H41" s="15"/>
    </row>
    <row r="42" spans="2:8" ht="28" customHeight="1" thickBot="1" x14ac:dyDescent="0.4">
      <c r="B42" s="53"/>
      <c r="C42" s="44" t="s">
        <v>543</v>
      </c>
      <c r="D42" s="116"/>
      <c r="E42" s="116"/>
      <c r="F42" s="116"/>
      <c r="G42" s="116"/>
      <c r="H42" s="15"/>
    </row>
    <row r="43" spans="2:8" ht="28" customHeight="1" thickBot="1" x14ac:dyDescent="0.4">
      <c r="B43" s="53"/>
      <c r="C43" s="44" t="s">
        <v>544</v>
      </c>
      <c r="D43" s="116"/>
      <c r="E43" s="116"/>
      <c r="F43" s="116"/>
      <c r="G43" s="116"/>
      <c r="H43" s="15"/>
    </row>
    <row r="44" spans="2:8" ht="15" thickBot="1" x14ac:dyDescent="0.4">
      <c r="B44" s="57"/>
      <c r="C44" s="5"/>
      <c r="D44" s="18"/>
      <c r="E44" s="5"/>
      <c r="F44" s="5"/>
      <c r="G44" s="5"/>
      <c r="H44" s="19"/>
    </row>
  </sheetData>
  <sheetProtection algorithmName="SHA-512" hashValue="9H2zfTnxc5t8kCN6W/N5tgZHIvdMxzNtmwtpyoheY0Tqzbkl7AylW58nYb6FEbDKnIi3t13APDALhhtgpiie4A==" saltValue="mV557BbJETdeqPv8/RQ1lA==" spinCount="100000" sheet="1" objects="1" scenarios="1"/>
  <mergeCells count="23">
    <mergeCell ref="D41:G41"/>
    <mergeCell ref="D42:G42"/>
    <mergeCell ref="D43:G43"/>
    <mergeCell ref="C22:D22"/>
    <mergeCell ref="C34:G34"/>
    <mergeCell ref="E35:G35"/>
    <mergeCell ref="E36:G36"/>
    <mergeCell ref="C39:G39"/>
    <mergeCell ref="D40:G40"/>
    <mergeCell ref="D7:G7"/>
    <mergeCell ref="D8:E8"/>
    <mergeCell ref="J8:K8"/>
    <mergeCell ref="C10:G10"/>
    <mergeCell ref="C11:D11"/>
    <mergeCell ref="E11:E12"/>
    <mergeCell ref="F11:F12"/>
    <mergeCell ref="G11:G12"/>
    <mergeCell ref="C3:G3"/>
    <mergeCell ref="C4:G4"/>
    <mergeCell ref="J4:K4"/>
    <mergeCell ref="C5:G5"/>
    <mergeCell ref="D6:E6"/>
    <mergeCell ref="J6:K6"/>
  </mergeCells>
  <conditionalFormatting sqref="L6">
    <cfRule type="containsBlanks" dxfId="19" priority="1">
      <formula>LEN(TRIM(L6))=0</formula>
    </cfRule>
    <cfRule type="cellIs" dxfId="18" priority="3" operator="between">
      <formula>$G$6-0.01</formula>
      <formula>$G$6+0.01</formula>
    </cfRule>
    <cfRule type="cellIs" dxfId="17" priority="4" operator="notBetween">
      <formula>$G$6-0.005</formula>
      <formula>$G$6+0.005</formula>
    </cfRule>
  </conditionalFormatting>
  <conditionalFormatting sqref="L8">
    <cfRule type="containsText" dxfId="16" priority="2" operator="containsText" text="INCOMPLETE">
      <formula>NOT(ISERROR(SEARCH("INCOMPLETE",L8)))</formula>
    </cfRule>
    <cfRule type="containsBlanks" dxfId="15" priority="5">
      <formula>LEN(TRIM(L8))=0</formula>
    </cfRule>
  </conditionalFormatting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DropDown="1" showInputMessage="1" showErrorMessage="1" errorTitle="Employer Code" error="Please input your Organisation's Employer Code." promptTitle="Employer Code" prompt="Please enter your Employer Code." xr:uid="{CD6BE2C2-658F-4A27-B7AF-D69EC3AC86F5}">
          <x14:formula1>
            <xm:f>'EMPLOYER LIST'!$A$2:$A$5207</xm:f>
          </x14:formula1>
          <xm:sqref>D6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D89BE-CEE4-4449-8D56-4D6C057100F5}">
  <dimension ref="B1:L44"/>
  <sheetViews>
    <sheetView showGridLines="0" topLeftCell="A20" workbookViewId="0">
      <selection activeCell="F30" sqref="F30"/>
    </sheetView>
  </sheetViews>
  <sheetFormatPr defaultColWidth="9.1796875" defaultRowHeight="14.5" x14ac:dyDescent="0.35"/>
  <cols>
    <col min="1" max="1" width="2.54296875" style="21" customWidth="1"/>
    <col min="2" max="2" width="3.54296875" style="21" customWidth="1"/>
    <col min="3" max="3" width="31.81640625" style="21" customWidth="1"/>
    <col min="4" max="4" width="15" style="21" customWidth="1"/>
    <col min="5" max="7" width="21.81640625" style="21" customWidth="1"/>
    <col min="8" max="8" width="4" style="21" customWidth="1"/>
    <col min="9" max="9" width="9.1796875" style="21"/>
    <col min="10" max="11" width="11.81640625" style="21" customWidth="1"/>
    <col min="12" max="12" width="18.81640625" style="21" customWidth="1"/>
    <col min="13" max="16384" width="9.1796875" style="21"/>
  </cols>
  <sheetData>
    <row r="1" spans="2:12" ht="15" thickBot="1" x14ac:dyDescent="0.4"/>
    <row r="2" spans="2:12" x14ac:dyDescent="0.35">
      <c r="B2" s="60" t="s">
        <v>896</v>
      </c>
      <c r="C2" s="11"/>
      <c r="D2" s="12"/>
      <c r="E2" s="11"/>
      <c r="F2" s="11"/>
      <c r="G2" s="11"/>
      <c r="H2" s="13"/>
    </row>
    <row r="3" spans="2:12" ht="16" thickBot="1" x14ac:dyDescent="0.4">
      <c r="B3" s="14"/>
      <c r="C3" s="141" t="s">
        <v>368</v>
      </c>
      <c r="D3" s="141"/>
      <c r="E3" s="141"/>
      <c r="F3" s="141"/>
      <c r="G3" s="141"/>
      <c r="H3" s="15"/>
    </row>
    <row r="4" spans="2:12" ht="28.5" customHeight="1" thickBot="1" x14ac:dyDescent="0.4">
      <c r="B4" s="14"/>
      <c r="C4" s="142" t="str">
        <f>_xlfn.CONCAT("FINAL STATEMENT OF CONTRIBUTION INCOME DUE YEAR ENDING 31 MARCH ",$B$2)</f>
        <v>FINAL STATEMENT OF CONTRIBUTION INCOME DUE YEAR ENDING 31 MARCH 2023</v>
      </c>
      <c r="D4" s="142"/>
      <c r="E4" s="142"/>
      <c r="F4" s="142"/>
      <c r="G4" s="142"/>
      <c r="H4" s="15"/>
      <c r="J4" s="131" t="s">
        <v>369</v>
      </c>
      <c r="K4" s="131"/>
      <c r="L4" s="51" t="s">
        <v>331</v>
      </c>
    </row>
    <row r="5" spans="2:12" ht="21.75" customHeight="1" thickBot="1" x14ac:dyDescent="0.4">
      <c r="B5" s="14"/>
      <c r="C5" s="143" t="s">
        <v>387</v>
      </c>
      <c r="D5" s="143"/>
      <c r="E5" s="143"/>
      <c r="F5" s="143"/>
      <c r="G5" s="143"/>
      <c r="H5" s="15"/>
    </row>
    <row r="6" spans="2:12" ht="28.5" customHeight="1" thickBot="1" x14ac:dyDescent="0.4">
      <c r="B6" s="14"/>
      <c r="C6" s="25" t="s">
        <v>388</v>
      </c>
      <c r="D6" s="144"/>
      <c r="E6" s="145"/>
      <c r="F6" s="26" t="s">
        <v>332</v>
      </c>
      <c r="G6" s="71" t="str">
        <f>IF(EMPLOYER_CODE8="","",IFERROR((INDEX(Table1[FSR],MATCH(VALUE(EMPLOYER_CODE8),Table1[PAYLOCATIONREF],0))/100),"TBC"))</f>
        <v/>
      </c>
      <c r="H6" s="27"/>
      <c r="J6" s="131" t="s">
        <v>332</v>
      </c>
      <c r="K6" s="131"/>
      <c r="L6" s="22" t="str">
        <f>IF($G$6="","",IFERROR(F22/D8,""))</f>
        <v/>
      </c>
    </row>
    <row r="7" spans="2:12" ht="31.5" customHeight="1" thickBot="1" x14ac:dyDescent="0.4">
      <c r="B7" s="14"/>
      <c r="C7" s="25" t="s">
        <v>357</v>
      </c>
      <c r="D7" s="126" t="str">
        <f>IF(EMPLOYER_CODE8="","",TRIM(INDEX(Table1[PAYLOCATIONNAME],MATCH(VALUE(EMPLOYER_CODE8),Table1[PAYLOCATIONREF],0))))</f>
        <v/>
      </c>
      <c r="E7" s="127"/>
      <c r="F7" s="127"/>
      <c r="G7" s="128"/>
      <c r="H7" s="27"/>
    </row>
    <row r="8" spans="2:12" ht="28.5" customHeight="1" thickBot="1" x14ac:dyDescent="0.4">
      <c r="B8" s="53" t="s">
        <v>0</v>
      </c>
      <c r="C8" s="28" t="s">
        <v>389</v>
      </c>
      <c r="D8" s="129"/>
      <c r="E8" s="130"/>
      <c r="F8" s="28" t="s">
        <v>339</v>
      </c>
      <c r="G8" s="67"/>
      <c r="H8" s="27"/>
      <c r="J8" s="131" t="s">
        <v>333</v>
      </c>
      <c r="K8" s="131"/>
      <c r="L8" s="23" t="str">
        <f>IF(OR(Employer_Code9="",$D$8="",$G$22=0,$G$30=0),"INCOMPLETE","")</f>
        <v>INCOMPLETE</v>
      </c>
    </row>
    <row r="9" spans="2:12" ht="15" thickBot="1" x14ac:dyDescent="0.4">
      <c r="B9" s="53"/>
      <c r="C9" s="5"/>
      <c r="D9" s="4"/>
      <c r="E9" s="3"/>
      <c r="F9" s="3"/>
      <c r="G9" s="3"/>
      <c r="H9" s="27"/>
    </row>
    <row r="10" spans="2:12" ht="29.75" customHeight="1" thickBot="1" x14ac:dyDescent="0.4">
      <c r="B10" s="53" t="s">
        <v>1</v>
      </c>
      <c r="C10" s="132" t="s">
        <v>445</v>
      </c>
      <c r="D10" s="133"/>
      <c r="E10" s="133"/>
      <c r="F10" s="133"/>
      <c r="G10" s="134"/>
      <c r="H10" s="27"/>
    </row>
    <row r="11" spans="2:12" ht="18.649999999999999" customHeight="1" thickBot="1" x14ac:dyDescent="0.4">
      <c r="B11" s="54">
        <v>1</v>
      </c>
      <c r="C11" s="135" t="s">
        <v>342</v>
      </c>
      <c r="D11" s="136"/>
      <c r="E11" s="139" t="s">
        <v>559</v>
      </c>
      <c r="F11" s="139" t="str">
        <f>IFERROR(_xlfn.CONCAT("EMPLOYER (@" &amp; TEXT(G6*100,"0.00"),"%)"),"EMPLOYER")</f>
        <v>EMPLOYER</v>
      </c>
      <c r="G11" s="137" t="s">
        <v>337</v>
      </c>
      <c r="H11" s="27"/>
      <c r="L11" s="21" t="s">
        <v>560</v>
      </c>
    </row>
    <row r="12" spans="2:12" ht="18.75" customHeight="1" thickBot="1" x14ac:dyDescent="0.4">
      <c r="B12" s="55"/>
      <c r="C12" s="29" t="s">
        <v>334</v>
      </c>
      <c r="D12" s="29" t="s">
        <v>338</v>
      </c>
      <c r="E12" s="138"/>
      <c r="F12" s="140"/>
      <c r="G12" s="138"/>
      <c r="H12" s="27"/>
    </row>
    <row r="13" spans="2:12" ht="18.75" customHeight="1" x14ac:dyDescent="0.35">
      <c r="B13" s="55"/>
      <c r="C13" s="61" t="str">
        <f>_xlfn.CONCAT("1: Up to ",TEXT($J$13,"£#,##0"))</f>
        <v>1: Up to £15,000</v>
      </c>
      <c r="D13" s="30">
        <v>5.5</v>
      </c>
      <c r="E13" s="45"/>
      <c r="F13" s="46"/>
      <c r="G13" s="9">
        <f>SUM(E13:F13)</f>
        <v>0</v>
      </c>
      <c r="H13" s="27"/>
      <c r="J13" s="64">
        <v>15000</v>
      </c>
    </row>
    <row r="14" spans="2:12" ht="18.75" customHeight="1" x14ac:dyDescent="0.35">
      <c r="B14" s="55"/>
      <c r="C14" s="62" t="str">
        <f t="shared" ref="C14:C20" si="0">TRIM(_xlfn.CONCAT(ROW()-ROW($C$12),": ",TEXT(J13+1,"£#,##0")," - ",TEXT(J14,"£#,##0")))</f>
        <v>2: £15,001 - £23,600</v>
      </c>
      <c r="D14" s="31">
        <v>5.8</v>
      </c>
      <c r="E14" s="46"/>
      <c r="F14" s="46"/>
      <c r="G14" s="10">
        <f t="shared" ref="G14:G28" si="1">SUM(E14:F14)</f>
        <v>0</v>
      </c>
      <c r="H14" s="27"/>
      <c r="J14" s="64">
        <v>23600</v>
      </c>
    </row>
    <row r="15" spans="2:12" ht="18.75" customHeight="1" x14ac:dyDescent="0.35">
      <c r="B15" s="55"/>
      <c r="C15" s="62" t="str">
        <f t="shared" si="0"/>
        <v>3: £23,601 - £38,300</v>
      </c>
      <c r="D15" s="31">
        <v>6.5</v>
      </c>
      <c r="E15" s="46"/>
      <c r="F15" s="46"/>
      <c r="G15" s="10">
        <f t="shared" si="1"/>
        <v>0</v>
      </c>
      <c r="H15" s="27"/>
      <c r="J15" s="64">
        <v>38300</v>
      </c>
    </row>
    <row r="16" spans="2:12" ht="18.75" customHeight="1" x14ac:dyDescent="0.35">
      <c r="B16" s="55"/>
      <c r="C16" s="62" t="str">
        <f t="shared" si="0"/>
        <v>4: £38,301 - £48,500</v>
      </c>
      <c r="D16" s="31">
        <v>6.8</v>
      </c>
      <c r="E16" s="46"/>
      <c r="F16" s="46"/>
      <c r="G16" s="10">
        <f t="shared" si="1"/>
        <v>0</v>
      </c>
      <c r="H16" s="27"/>
      <c r="J16" s="64">
        <v>48500</v>
      </c>
    </row>
    <row r="17" spans="2:10" ht="18.75" customHeight="1" x14ac:dyDescent="0.35">
      <c r="B17" s="55"/>
      <c r="C17" s="62" t="str">
        <f t="shared" si="0"/>
        <v>5: £48,501 - £67,900</v>
      </c>
      <c r="D17" s="31">
        <v>8.5</v>
      </c>
      <c r="E17" s="46"/>
      <c r="F17" s="46"/>
      <c r="G17" s="10">
        <f t="shared" si="1"/>
        <v>0</v>
      </c>
      <c r="H17" s="27"/>
      <c r="J17" s="64">
        <v>67900</v>
      </c>
    </row>
    <row r="18" spans="2:10" ht="18.75" customHeight="1" x14ac:dyDescent="0.35">
      <c r="B18" s="55"/>
      <c r="C18" s="62" t="str">
        <f t="shared" si="0"/>
        <v>6: £67,901 - £96,200</v>
      </c>
      <c r="D18" s="31">
        <v>9.9</v>
      </c>
      <c r="E18" s="46"/>
      <c r="F18" s="46"/>
      <c r="G18" s="10">
        <f t="shared" si="1"/>
        <v>0</v>
      </c>
      <c r="H18" s="27"/>
      <c r="J18" s="64">
        <v>96200</v>
      </c>
    </row>
    <row r="19" spans="2:10" ht="18.75" customHeight="1" x14ac:dyDescent="0.35">
      <c r="B19" s="55"/>
      <c r="C19" s="62" t="str">
        <f t="shared" si="0"/>
        <v>7: £96,201 - £113,400</v>
      </c>
      <c r="D19" s="31">
        <v>10.5</v>
      </c>
      <c r="E19" s="46"/>
      <c r="F19" s="46"/>
      <c r="G19" s="10">
        <f t="shared" si="1"/>
        <v>0</v>
      </c>
      <c r="H19" s="27"/>
      <c r="J19" s="64">
        <v>113400</v>
      </c>
    </row>
    <row r="20" spans="2:10" ht="18.75" customHeight="1" x14ac:dyDescent="0.35">
      <c r="B20" s="55"/>
      <c r="C20" s="62" t="str">
        <f t="shared" si="0"/>
        <v>8: £113,401 - £170,100</v>
      </c>
      <c r="D20" s="31">
        <v>11.4</v>
      </c>
      <c r="E20" s="46"/>
      <c r="F20" s="46"/>
      <c r="G20" s="10">
        <f t="shared" si="1"/>
        <v>0</v>
      </c>
      <c r="H20" s="27"/>
      <c r="J20" s="64">
        <v>170100</v>
      </c>
    </row>
    <row r="21" spans="2:10" ht="18.75" customHeight="1" thickBot="1" x14ac:dyDescent="0.4">
      <c r="B21" s="55"/>
      <c r="C21" s="63" t="str">
        <f>_xlfn.CONCAT("9: ",TEXT($J$20+1,"£#,##0")," or more")</f>
        <v>9: £170,101 or more</v>
      </c>
      <c r="D21" s="32">
        <v>12.5</v>
      </c>
      <c r="E21" s="48"/>
      <c r="F21" s="46"/>
      <c r="G21" s="10">
        <f t="shared" si="1"/>
        <v>0</v>
      </c>
      <c r="H21" s="27"/>
      <c r="J21" s="68"/>
    </row>
    <row r="22" spans="2:10" ht="18.75" customHeight="1" thickBot="1" x14ac:dyDescent="0.4">
      <c r="B22" s="55"/>
      <c r="C22" s="117" t="s">
        <v>340</v>
      </c>
      <c r="D22" s="118"/>
      <c r="E22" s="6">
        <f>SUM(E13:E21)</f>
        <v>0</v>
      </c>
      <c r="F22" s="6">
        <f>SUM(F13:F21)</f>
        <v>0</v>
      </c>
      <c r="G22" s="6">
        <f>SUM(E22:F22)</f>
        <v>0</v>
      </c>
      <c r="H22" s="27"/>
    </row>
    <row r="23" spans="2:10" ht="18.75" customHeight="1" x14ac:dyDescent="0.35">
      <c r="B23" s="56">
        <v>2</v>
      </c>
      <c r="C23" s="33" t="s">
        <v>343</v>
      </c>
      <c r="D23" s="34"/>
      <c r="E23" s="47"/>
      <c r="F23" s="47"/>
      <c r="G23" s="20">
        <f t="shared" si="1"/>
        <v>0</v>
      </c>
      <c r="H23" s="27"/>
    </row>
    <row r="24" spans="2:10" ht="18.75" customHeight="1" x14ac:dyDescent="0.35">
      <c r="B24" s="56"/>
      <c r="C24" s="35" t="s">
        <v>344</v>
      </c>
      <c r="D24" s="36"/>
      <c r="E24" s="46"/>
      <c r="F24" s="46"/>
      <c r="G24" s="10">
        <f t="shared" si="1"/>
        <v>0</v>
      </c>
      <c r="H24" s="27"/>
    </row>
    <row r="25" spans="2:10" ht="18.75" customHeight="1" x14ac:dyDescent="0.35">
      <c r="B25" s="56"/>
      <c r="C25" s="35" t="s">
        <v>345</v>
      </c>
      <c r="D25" s="36"/>
      <c r="E25" s="46"/>
      <c r="F25" s="46"/>
      <c r="G25" s="10">
        <f t="shared" si="1"/>
        <v>0</v>
      </c>
      <c r="H25" s="27"/>
    </row>
    <row r="26" spans="2:10" ht="18.75" customHeight="1" x14ac:dyDescent="0.35">
      <c r="B26" s="56">
        <v>3</v>
      </c>
      <c r="C26" s="35" t="s">
        <v>346</v>
      </c>
      <c r="D26" s="36"/>
      <c r="E26" s="48"/>
      <c r="F26" s="48"/>
      <c r="G26" s="10">
        <f t="shared" si="1"/>
        <v>0</v>
      </c>
      <c r="H26" s="27"/>
    </row>
    <row r="27" spans="2:10" ht="18.75" customHeight="1" x14ac:dyDescent="0.35">
      <c r="B27" s="56">
        <v>4</v>
      </c>
      <c r="C27" s="35" t="s">
        <v>335</v>
      </c>
      <c r="D27" s="36"/>
      <c r="E27" s="48"/>
      <c r="F27" s="48"/>
      <c r="G27" s="10">
        <f t="shared" si="1"/>
        <v>0</v>
      </c>
      <c r="H27" s="27"/>
    </row>
    <row r="28" spans="2:10" ht="18.75" customHeight="1" thickBot="1" x14ac:dyDescent="0.4">
      <c r="B28" s="56">
        <v>5</v>
      </c>
      <c r="C28" s="37" t="s">
        <v>336</v>
      </c>
      <c r="D28" s="38"/>
      <c r="E28" s="49"/>
      <c r="F28" s="49"/>
      <c r="G28" s="10">
        <f t="shared" si="1"/>
        <v>0</v>
      </c>
      <c r="H28" s="27"/>
    </row>
    <row r="29" spans="2:10" ht="18.75" customHeight="1" thickBot="1" x14ac:dyDescent="0.4">
      <c r="B29" s="56">
        <v>6</v>
      </c>
      <c r="C29" s="59" t="s">
        <v>385</v>
      </c>
      <c r="D29" s="39"/>
      <c r="E29" s="6">
        <f>SUM(E22:E28)</f>
        <v>0</v>
      </c>
      <c r="F29" s="6">
        <f>SUM(F22:F28)</f>
        <v>0</v>
      </c>
      <c r="G29" s="6">
        <f>SUM(E29:F29)</f>
        <v>0</v>
      </c>
      <c r="H29" s="27"/>
    </row>
    <row r="30" spans="2:10" ht="18.75" customHeight="1" thickBot="1" x14ac:dyDescent="0.4">
      <c r="B30" s="56">
        <v>7</v>
      </c>
      <c r="C30" s="59" t="s">
        <v>390</v>
      </c>
      <c r="D30" s="39"/>
      <c r="E30" s="50"/>
      <c r="F30" s="50"/>
      <c r="G30" s="6">
        <f>SUM(E30:F30)</f>
        <v>0</v>
      </c>
      <c r="H30" s="27"/>
    </row>
    <row r="31" spans="2:10" ht="18.75" customHeight="1" thickBot="1" x14ac:dyDescent="0.4">
      <c r="B31" s="56">
        <v>8</v>
      </c>
      <c r="C31" s="59" t="s">
        <v>330</v>
      </c>
      <c r="D31" s="39"/>
      <c r="E31" s="6">
        <f>E29-E30</f>
        <v>0</v>
      </c>
      <c r="F31" s="6">
        <f>F29-F30</f>
        <v>0</v>
      </c>
      <c r="G31" s="6">
        <f>SUM(E31:F31)</f>
        <v>0</v>
      </c>
      <c r="H31" s="27"/>
    </row>
    <row r="32" spans="2:10" ht="15" thickBot="1" x14ac:dyDescent="0.4">
      <c r="B32" s="53"/>
      <c r="C32" s="3"/>
      <c r="D32" s="4"/>
      <c r="E32" s="3"/>
      <c r="F32" s="3"/>
      <c r="G32" s="3"/>
      <c r="H32" s="15"/>
    </row>
    <row r="33" spans="2:8" x14ac:dyDescent="0.35">
      <c r="B33" s="53"/>
      <c r="C33" s="40" t="s">
        <v>347</v>
      </c>
      <c r="D33" s="41"/>
      <c r="E33" s="41"/>
      <c r="F33" s="41"/>
      <c r="G33" s="42"/>
      <c r="H33" s="43"/>
    </row>
    <row r="34" spans="2:8" ht="26.15" customHeight="1" thickBot="1" x14ac:dyDescent="0.4">
      <c r="B34" s="53"/>
      <c r="C34" s="119" t="s">
        <v>386</v>
      </c>
      <c r="D34" s="120"/>
      <c r="E34" s="120"/>
      <c r="F34" s="120"/>
      <c r="G34" s="121"/>
      <c r="H34" s="43"/>
    </row>
    <row r="35" spans="2:8" ht="40.25" customHeight="1" thickBot="1" x14ac:dyDescent="0.4">
      <c r="B35" s="53"/>
      <c r="C35" s="44" t="s">
        <v>539</v>
      </c>
      <c r="D35" s="7">
        <f>E31</f>
        <v>0</v>
      </c>
      <c r="E35" s="122"/>
      <c r="F35" s="123"/>
      <c r="G35" s="124"/>
      <c r="H35" s="16"/>
    </row>
    <row r="36" spans="2:8" ht="40.25" customHeight="1" thickBot="1" x14ac:dyDescent="0.4">
      <c r="B36" s="53"/>
      <c r="C36" s="44" t="s">
        <v>540</v>
      </c>
      <c r="D36" s="7">
        <f>F31</f>
        <v>0</v>
      </c>
      <c r="E36" s="122"/>
      <c r="F36" s="123"/>
      <c r="G36" s="124"/>
      <c r="H36" s="16"/>
    </row>
    <row r="37" spans="2:8" ht="27" customHeight="1" x14ac:dyDescent="0.35">
      <c r="B37" s="53"/>
      <c r="C37" s="3"/>
      <c r="D37" s="4"/>
      <c r="E37" s="3"/>
      <c r="F37" s="3"/>
      <c r="G37" s="3"/>
      <c r="H37" s="15"/>
    </row>
    <row r="38" spans="2:8" ht="15" customHeight="1" x14ac:dyDescent="0.35">
      <c r="B38" s="53" t="s">
        <v>367</v>
      </c>
      <c r="C38" s="2" t="s">
        <v>2</v>
      </c>
      <c r="D38" s="2"/>
      <c r="E38" s="2"/>
      <c r="F38" s="2"/>
      <c r="G38" s="2"/>
      <c r="H38" s="17"/>
    </row>
    <row r="39" spans="2:8" ht="66" customHeight="1" thickBot="1" x14ac:dyDescent="0.4">
      <c r="B39" s="53"/>
      <c r="C39" s="125" t="str">
        <f>_xlfn.CONCAT("I certify that the total contributions due and the actual contributions paid to the Fund, for the year ending 31 March ",$B$2,", are as stated in the Final Statement above.  I certify that the total Pensionable Pay used in the computation of both Employee and Employer Basic Contributions for the year are as stated in the Contributions Reconciliation (Section B) above.")</f>
        <v>I certify that the total contributions due and the actual contributions paid to the Fund, for the year ending 31 March 2023, are as stated in the Final Statement above.  I certify that the total Pensionable Pay used in the computation of both Employee and Employer Basic Contributions for the year are as stated in the Contributions Reconciliation (Section B) above.</v>
      </c>
      <c r="D39" s="125"/>
      <c r="E39" s="125"/>
      <c r="F39" s="125"/>
      <c r="G39" s="125"/>
      <c r="H39" s="15"/>
    </row>
    <row r="40" spans="2:8" ht="42" customHeight="1" thickBot="1" x14ac:dyDescent="0.4">
      <c r="B40" s="53"/>
      <c r="C40" s="69" t="s">
        <v>541</v>
      </c>
      <c r="D40" s="116"/>
      <c r="E40" s="116"/>
      <c r="F40" s="116"/>
      <c r="G40" s="116"/>
      <c r="H40" s="15"/>
    </row>
    <row r="41" spans="2:8" ht="28.25" customHeight="1" thickBot="1" x14ac:dyDescent="0.4">
      <c r="B41" s="53"/>
      <c r="C41" s="69" t="s">
        <v>542</v>
      </c>
      <c r="D41" s="116"/>
      <c r="E41" s="116"/>
      <c r="F41" s="116"/>
      <c r="G41" s="116"/>
      <c r="H41" s="15"/>
    </row>
    <row r="42" spans="2:8" ht="28.25" customHeight="1" thickBot="1" x14ac:dyDescent="0.4">
      <c r="B42" s="53"/>
      <c r="C42" s="69" t="s">
        <v>543</v>
      </c>
      <c r="D42" s="116"/>
      <c r="E42" s="116"/>
      <c r="F42" s="116"/>
      <c r="G42" s="116"/>
      <c r="H42" s="15"/>
    </row>
    <row r="43" spans="2:8" ht="28.25" customHeight="1" thickBot="1" x14ac:dyDescent="0.4">
      <c r="B43" s="53"/>
      <c r="C43" s="69" t="s">
        <v>544</v>
      </c>
      <c r="D43" s="116"/>
      <c r="E43" s="116"/>
      <c r="F43" s="116"/>
      <c r="G43" s="116"/>
      <c r="H43" s="15"/>
    </row>
    <row r="44" spans="2:8" ht="15" thickBot="1" x14ac:dyDescent="0.4">
      <c r="B44" s="57"/>
      <c r="C44" s="5"/>
      <c r="D44" s="18"/>
      <c r="E44" s="5"/>
      <c r="F44" s="5"/>
      <c r="G44" s="5"/>
      <c r="H44" s="19"/>
    </row>
  </sheetData>
  <mergeCells count="23">
    <mergeCell ref="D41:G41"/>
    <mergeCell ref="D42:G42"/>
    <mergeCell ref="D43:G43"/>
    <mergeCell ref="C22:D22"/>
    <mergeCell ref="C34:G34"/>
    <mergeCell ref="E35:G35"/>
    <mergeCell ref="E36:G36"/>
    <mergeCell ref="C39:G39"/>
    <mergeCell ref="D40:G40"/>
    <mergeCell ref="D7:G7"/>
    <mergeCell ref="D8:E8"/>
    <mergeCell ref="J8:K8"/>
    <mergeCell ref="C10:G10"/>
    <mergeCell ref="C11:D11"/>
    <mergeCell ref="E11:E12"/>
    <mergeCell ref="F11:F12"/>
    <mergeCell ref="G11:G12"/>
    <mergeCell ref="C3:G3"/>
    <mergeCell ref="C4:G4"/>
    <mergeCell ref="J4:K4"/>
    <mergeCell ref="C5:G5"/>
    <mergeCell ref="D6:E6"/>
    <mergeCell ref="J6:K6"/>
  </mergeCells>
  <conditionalFormatting sqref="L6">
    <cfRule type="containsBlanks" dxfId="14" priority="3">
      <formula>LEN(TRIM(L6))=0</formula>
    </cfRule>
    <cfRule type="cellIs" dxfId="13" priority="5" operator="between">
      <formula>$G$6-0.01</formula>
      <formula>$G$6+0.01</formula>
    </cfRule>
    <cfRule type="cellIs" dxfId="12" priority="6" operator="notBetween">
      <formula>$G$6-0.005</formula>
      <formula>$G$6+0.005</formula>
    </cfRule>
  </conditionalFormatting>
  <conditionalFormatting sqref="L8">
    <cfRule type="containsText" dxfId="11" priority="4" operator="containsText" text="INCOMPLETE">
      <formula>NOT(ISERROR(SEARCH("INCOMPLETE",L8)))</formula>
    </cfRule>
    <cfRule type="containsBlanks" dxfId="10" priority="7">
      <formula>LEN(TRIM(L8))=0</formula>
    </cfRule>
  </conditionalFormatting>
  <dataValidations count="7">
    <dataValidation allowBlank="1" showInputMessage="1" showErrorMessage="1" promptTitle="Contributions Paid" prompt="This is the actual 'cash paid' to the Fund for contributions 1 April 2022 to 31 March 2023 (Employee and Employee Additional)" sqref="E30" xr:uid="{36C2D377-665D-4AB2-A080-F52EF7FA018C}"/>
    <dataValidation allowBlank="1" showInputMessage="1" showErrorMessage="1" promptTitle="Contributions Paid" prompt="This is the actual 'cash paid' to the Fund for contributions 1 April 2022 to 31 March 2023 (Employer and Employer Additional)" sqref="F30" xr:uid="{B740AD45-5559-4F6D-9864-652D7B7CCC30}"/>
    <dataValidation allowBlank="1" showInputMessage="1" showErrorMessage="1" promptTitle="Date" prompt="Please enter date completed" sqref="D43:G43" xr:uid="{113D4354-CB59-4C63-8D5A-9B87251DB075}"/>
    <dataValidation allowBlank="1" showInputMessage="1" showErrorMessage="1" promptTitle="Job Title" prompt="Please insert Job Title here" sqref="D42:G42" xr:uid="{43F00695-A1E9-46BD-BE0D-2E7EE2B39D61}"/>
    <dataValidation allowBlank="1" showInputMessage="1" showErrorMessage="1" promptTitle="Name" prompt="Please insert name here" sqref="D41:G41" xr:uid="{7B93628E-7E40-4E7C-8EA6-3B6B2795A903}"/>
    <dataValidation allowBlank="1" showInputMessage="1" showErrorMessage="1" promptTitle="Signed" prompt="Please insert electronic signature or name" sqref="D40:G40" xr:uid="{183953CB-E610-47AA-A4BE-19DE1A19F080}"/>
    <dataValidation allowBlank="1" showInputMessage="1" showErrorMessage="1" promptTitle="Total Pensionable Pay" prompt="This figure can be taken from the 12 months Web Remittance Advice submitted.  Pensionable pay includes Main Scheme and 50/50 totals." sqref="D8:E8" xr:uid="{A9E4B8B8-F948-44FE-80F7-3CB000B554F5}"/>
  </dataValidations>
  <pageMargins left="0.7" right="0.7" top="0.75" bottom="0.75" header="0.3" footer="0.3"/>
  <pageSetup paperSize="9" orientation="portrait" r:id="rId1"/>
  <ignoredErrors>
    <ignoredError sqref="B2" numberStoredAsText="1"/>
    <ignoredError sqref="G13:G20" formulaRange="1"/>
  </ignoredError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F6A29-F2FB-4CCE-A783-12A77D88C610}">
  <dimension ref="B1:L44"/>
  <sheetViews>
    <sheetView showGridLines="0" topLeftCell="A26" workbookViewId="0">
      <selection activeCell="D6" sqref="D6:E6"/>
    </sheetView>
  </sheetViews>
  <sheetFormatPr defaultColWidth="9.1796875" defaultRowHeight="14.5" x14ac:dyDescent="0.35"/>
  <cols>
    <col min="1" max="1" width="2.54296875" style="21" customWidth="1"/>
    <col min="2" max="2" width="3.54296875" style="21" customWidth="1"/>
    <col min="3" max="3" width="31.81640625" style="21" customWidth="1"/>
    <col min="4" max="4" width="15" style="21" customWidth="1"/>
    <col min="5" max="7" width="21.81640625" style="21" customWidth="1"/>
    <col min="8" max="8" width="4" style="21" customWidth="1"/>
    <col min="9" max="9" width="9.1796875" style="21"/>
    <col min="10" max="11" width="11.81640625" style="21" customWidth="1"/>
    <col min="12" max="12" width="18.81640625" style="21" customWidth="1"/>
    <col min="13" max="16384" width="9.1796875" style="21"/>
  </cols>
  <sheetData>
    <row r="1" spans="2:12" ht="15" thickBot="1" x14ac:dyDescent="0.4"/>
    <row r="2" spans="2:12" x14ac:dyDescent="0.35">
      <c r="B2" s="60" t="s">
        <v>897</v>
      </c>
      <c r="C2" s="11"/>
      <c r="D2" s="12"/>
      <c r="E2" s="11"/>
      <c r="F2" s="11"/>
      <c r="G2" s="11"/>
      <c r="H2" s="13"/>
    </row>
    <row r="3" spans="2:12" ht="16" thickBot="1" x14ac:dyDescent="0.4">
      <c r="B3" s="73"/>
      <c r="C3" s="141" t="s">
        <v>368</v>
      </c>
      <c r="D3" s="141"/>
      <c r="E3" s="141"/>
      <c r="F3" s="141"/>
      <c r="G3" s="141"/>
      <c r="H3" s="15"/>
    </row>
    <row r="4" spans="2:12" ht="28.5" customHeight="1" thickBot="1" x14ac:dyDescent="0.4">
      <c r="B4" s="14"/>
      <c r="C4" s="142" t="str">
        <f>_xlfn.CONCAT("FINAL STATEMENT OF CONTRIBUTION INCOME DUE YEAR ENDING 31 MARCH ",$B$2)</f>
        <v>FINAL STATEMENT OF CONTRIBUTION INCOME DUE YEAR ENDING 31 MARCH 2024</v>
      </c>
      <c r="D4" s="142"/>
      <c r="E4" s="142"/>
      <c r="F4" s="142"/>
      <c r="G4" s="142"/>
      <c r="H4" s="15"/>
      <c r="J4" s="131" t="s">
        <v>369</v>
      </c>
      <c r="K4" s="131"/>
      <c r="L4" s="51" t="s">
        <v>331</v>
      </c>
    </row>
    <row r="5" spans="2:12" ht="21.75" customHeight="1" thickBot="1" x14ac:dyDescent="0.4">
      <c r="B5" s="14"/>
      <c r="C5" s="143" t="s">
        <v>387</v>
      </c>
      <c r="D5" s="143"/>
      <c r="E5" s="143"/>
      <c r="F5" s="143"/>
      <c r="G5" s="143"/>
      <c r="H5" s="15"/>
    </row>
    <row r="6" spans="2:12" ht="28.5" customHeight="1" thickBot="1" x14ac:dyDescent="0.4">
      <c r="B6" s="14"/>
      <c r="C6" s="25" t="s">
        <v>388</v>
      </c>
      <c r="D6" s="144"/>
      <c r="E6" s="145"/>
      <c r="F6" s="26" t="s">
        <v>332</v>
      </c>
      <c r="G6" s="71" t="str">
        <f>IF(Employer_Code9="","",IFERROR((INDEX(Table1[FSR],MATCH(VALUE(Employer_Code9),Table1[PAYLOCATIONREF],0))/100),"TBC"))</f>
        <v/>
      </c>
      <c r="H6" s="27"/>
      <c r="J6" s="131" t="s">
        <v>332</v>
      </c>
      <c r="K6" s="131"/>
      <c r="L6" s="22" t="str">
        <f>IF($G$6="","",IFERROR(F22/D8,""))</f>
        <v/>
      </c>
    </row>
    <row r="7" spans="2:12" ht="31.5" customHeight="1" thickBot="1" x14ac:dyDescent="0.4">
      <c r="B7" s="14"/>
      <c r="C7" s="25" t="s">
        <v>357</v>
      </c>
      <c r="D7" s="126" t="str">
        <f>IF(Employer_Code9="","",TRIM(INDEX(Table1[PAYLOCATIONNAME],MATCH(VALUE(Employer_Code9),Table1[PAYLOCATIONREF],0))))</f>
        <v/>
      </c>
      <c r="E7" s="127"/>
      <c r="F7" s="127"/>
      <c r="G7" s="128"/>
      <c r="H7" s="27"/>
    </row>
    <row r="8" spans="2:12" ht="28.5" customHeight="1" thickBot="1" x14ac:dyDescent="0.4">
      <c r="B8" s="53" t="s">
        <v>0</v>
      </c>
      <c r="C8" s="28" t="s">
        <v>389</v>
      </c>
      <c r="D8" s="129"/>
      <c r="E8" s="130"/>
      <c r="F8" s="28" t="s">
        <v>339</v>
      </c>
      <c r="G8" s="67"/>
      <c r="H8" s="27"/>
      <c r="J8" s="131" t="s">
        <v>333</v>
      </c>
      <c r="K8" s="131"/>
      <c r="L8" s="23" t="str">
        <f>IF(OR(Employer_Code9="",$D$8="",$G$22=0,$G$30=0),"INCOMPLETE","")</f>
        <v>INCOMPLETE</v>
      </c>
    </row>
    <row r="9" spans="2:12" ht="15" thickBot="1" x14ac:dyDescent="0.4">
      <c r="B9" s="53"/>
      <c r="C9" s="5"/>
      <c r="D9" s="4"/>
      <c r="E9" s="3"/>
      <c r="F9" s="3"/>
      <c r="G9" s="3"/>
      <c r="H9" s="27"/>
    </row>
    <row r="10" spans="2:12" ht="29.75" customHeight="1" thickBot="1" x14ac:dyDescent="0.4">
      <c r="B10" s="53" t="s">
        <v>1</v>
      </c>
      <c r="C10" s="132" t="s">
        <v>445</v>
      </c>
      <c r="D10" s="133"/>
      <c r="E10" s="133"/>
      <c r="F10" s="133"/>
      <c r="G10" s="134"/>
      <c r="H10" s="27"/>
    </row>
    <row r="11" spans="2:12" ht="18.649999999999999" customHeight="1" thickBot="1" x14ac:dyDescent="0.4">
      <c r="B11" s="54">
        <v>1</v>
      </c>
      <c r="C11" s="135" t="s">
        <v>342</v>
      </c>
      <c r="D11" s="136"/>
      <c r="E11" s="139" t="s">
        <v>559</v>
      </c>
      <c r="F11" s="139" t="str">
        <f>IFERROR(_xlfn.CONCAT("EMPLOYER (@" &amp; TEXT(G6*100,"0.00"),"%)"),"EMPLOYER")</f>
        <v>EMPLOYER</v>
      </c>
      <c r="G11" s="137" t="s">
        <v>337</v>
      </c>
      <c r="H11" s="27"/>
      <c r="L11" s="21" t="s">
        <v>560</v>
      </c>
    </row>
    <row r="12" spans="2:12" ht="18.75" customHeight="1" thickBot="1" x14ac:dyDescent="0.4">
      <c r="B12" s="55"/>
      <c r="C12" s="29" t="s">
        <v>334</v>
      </c>
      <c r="D12" s="29" t="s">
        <v>338</v>
      </c>
      <c r="E12" s="138"/>
      <c r="F12" s="140"/>
      <c r="G12" s="138"/>
      <c r="H12" s="27"/>
    </row>
    <row r="13" spans="2:12" ht="18.75" customHeight="1" x14ac:dyDescent="0.35">
      <c r="B13" s="55"/>
      <c r="C13" s="61" t="str">
        <f>_xlfn.CONCAT("1: Up to ",TEXT($J$13,"£#,##0"))</f>
        <v>1: Up to £16,500</v>
      </c>
      <c r="D13" s="30">
        <v>5.5</v>
      </c>
      <c r="E13" s="45"/>
      <c r="F13" s="46"/>
      <c r="G13" s="9">
        <f>SUM(E13:F13)</f>
        <v>0</v>
      </c>
      <c r="H13" s="27"/>
      <c r="J13" s="64">
        <v>16500</v>
      </c>
    </row>
    <row r="14" spans="2:12" ht="18.75" customHeight="1" x14ac:dyDescent="0.35">
      <c r="B14" s="55"/>
      <c r="C14" s="62" t="str">
        <f t="shared" ref="C14:C20" si="0">TRIM(_xlfn.CONCAT(ROW()-ROW($C$12),": ",TEXT(J13+1,"£#,##0")," - ",TEXT(J14,"£#,##0")))</f>
        <v>2: £16,501 - £25,900</v>
      </c>
      <c r="D14" s="31">
        <v>5.8</v>
      </c>
      <c r="E14" s="46"/>
      <c r="F14" s="46"/>
      <c r="G14" s="10">
        <f t="shared" ref="G14:G28" si="1">SUM(E14:F14)</f>
        <v>0</v>
      </c>
      <c r="H14" s="27"/>
      <c r="J14" s="64">
        <v>25900</v>
      </c>
    </row>
    <row r="15" spans="2:12" ht="18.75" customHeight="1" x14ac:dyDescent="0.35">
      <c r="B15" s="55"/>
      <c r="C15" s="62" t="str">
        <f t="shared" si="0"/>
        <v>3: £25,901 - £42,100</v>
      </c>
      <c r="D15" s="31">
        <v>6.5</v>
      </c>
      <c r="E15" s="46"/>
      <c r="F15" s="46"/>
      <c r="G15" s="10">
        <f t="shared" si="1"/>
        <v>0</v>
      </c>
      <c r="H15" s="27"/>
      <c r="J15" s="64">
        <v>42100</v>
      </c>
    </row>
    <row r="16" spans="2:12" ht="18.75" customHeight="1" x14ac:dyDescent="0.35">
      <c r="B16" s="55"/>
      <c r="C16" s="62" t="str">
        <f t="shared" si="0"/>
        <v>4: £42,101 - £53,300</v>
      </c>
      <c r="D16" s="31">
        <v>6.8</v>
      </c>
      <c r="E16" s="46"/>
      <c r="F16" s="46"/>
      <c r="G16" s="10">
        <f t="shared" si="1"/>
        <v>0</v>
      </c>
      <c r="H16" s="27"/>
      <c r="J16" s="64">
        <v>53300</v>
      </c>
    </row>
    <row r="17" spans="2:10" ht="18.75" customHeight="1" x14ac:dyDescent="0.35">
      <c r="B17" s="55"/>
      <c r="C17" s="62" t="str">
        <f t="shared" si="0"/>
        <v>5: £53,301 - £74,700</v>
      </c>
      <c r="D17" s="31">
        <v>8.5</v>
      </c>
      <c r="E17" s="46"/>
      <c r="F17" s="46"/>
      <c r="G17" s="10">
        <f t="shared" si="1"/>
        <v>0</v>
      </c>
      <c r="H17" s="27"/>
      <c r="J17" s="64">
        <v>74700</v>
      </c>
    </row>
    <row r="18" spans="2:10" ht="18.75" customHeight="1" x14ac:dyDescent="0.35">
      <c r="B18" s="55"/>
      <c r="C18" s="62" t="str">
        <f t="shared" si="0"/>
        <v>6: £74,701 - £105,900</v>
      </c>
      <c r="D18" s="31">
        <v>9.9</v>
      </c>
      <c r="E18" s="46"/>
      <c r="F18" s="46"/>
      <c r="G18" s="10">
        <f t="shared" si="1"/>
        <v>0</v>
      </c>
      <c r="H18" s="27"/>
      <c r="J18" s="64">
        <v>105900</v>
      </c>
    </row>
    <row r="19" spans="2:10" ht="18.75" customHeight="1" x14ac:dyDescent="0.35">
      <c r="B19" s="55"/>
      <c r="C19" s="62" t="str">
        <f t="shared" si="0"/>
        <v>7: £105,901 - £124,800</v>
      </c>
      <c r="D19" s="31">
        <v>10.5</v>
      </c>
      <c r="E19" s="46"/>
      <c r="F19" s="46"/>
      <c r="G19" s="10">
        <f t="shared" si="1"/>
        <v>0</v>
      </c>
      <c r="H19" s="27"/>
      <c r="J19" s="64">
        <v>124800</v>
      </c>
    </row>
    <row r="20" spans="2:10" ht="18.75" customHeight="1" x14ac:dyDescent="0.35">
      <c r="B20" s="55"/>
      <c r="C20" s="62" t="str">
        <f t="shared" si="0"/>
        <v>8: £124,801 - £187,200</v>
      </c>
      <c r="D20" s="31">
        <v>11.4</v>
      </c>
      <c r="E20" s="46"/>
      <c r="F20" s="46"/>
      <c r="G20" s="10">
        <f t="shared" si="1"/>
        <v>0</v>
      </c>
      <c r="H20" s="27"/>
      <c r="J20" s="64">
        <v>187200</v>
      </c>
    </row>
    <row r="21" spans="2:10" ht="18.75" customHeight="1" thickBot="1" x14ac:dyDescent="0.4">
      <c r="B21" s="55"/>
      <c r="C21" s="63" t="str">
        <f>_xlfn.CONCAT("9: ",TEXT($J$20+1,"£#,##0")," or more")</f>
        <v>9: £187,201 or more</v>
      </c>
      <c r="D21" s="32">
        <v>12.5</v>
      </c>
      <c r="E21" s="48"/>
      <c r="F21" s="46"/>
      <c r="G21" s="10">
        <f t="shared" si="1"/>
        <v>0</v>
      </c>
      <c r="H21" s="27"/>
      <c r="J21" s="68"/>
    </row>
    <row r="22" spans="2:10" ht="18.75" customHeight="1" thickBot="1" x14ac:dyDescent="0.4">
      <c r="B22" s="55"/>
      <c r="C22" s="117" t="s">
        <v>340</v>
      </c>
      <c r="D22" s="118"/>
      <c r="E22" s="6">
        <f>SUM(E13:E21)</f>
        <v>0</v>
      </c>
      <c r="F22" s="6">
        <f>SUM(F13:F21)</f>
        <v>0</v>
      </c>
      <c r="G22" s="6">
        <f>SUM(E22:F22)</f>
        <v>0</v>
      </c>
      <c r="H22" s="27"/>
    </row>
    <row r="23" spans="2:10" ht="18.75" customHeight="1" x14ac:dyDescent="0.35">
      <c r="B23" s="56">
        <v>2</v>
      </c>
      <c r="C23" s="33" t="s">
        <v>343</v>
      </c>
      <c r="D23" s="34"/>
      <c r="E23" s="47"/>
      <c r="F23" s="47"/>
      <c r="G23" s="20">
        <f t="shared" si="1"/>
        <v>0</v>
      </c>
      <c r="H23" s="27"/>
    </row>
    <row r="24" spans="2:10" ht="18.75" customHeight="1" x14ac:dyDescent="0.35">
      <c r="B24" s="56"/>
      <c r="C24" s="35" t="s">
        <v>344</v>
      </c>
      <c r="D24" s="36"/>
      <c r="E24" s="46"/>
      <c r="F24" s="46"/>
      <c r="G24" s="10">
        <f t="shared" si="1"/>
        <v>0</v>
      </c>
      <c r="H24" s="27"/>
    </row>
    <row r="25" spans="2:10" ht="18.75" customHeight="1" x14ac:dyDescent="0.35">
      <c r="B25" s="56"/>
      <c r="C25" s="35" t="s">
        <v>345</v>
      </c>
      <c r="D25" s="36"/>
      <c r="E25" s="46"/>
      <c r="F25" s="46"/>
      <c r="G25" s="10">
        <f t="shared" si="1"/>
        <v>0</v>
      </c>
      <c r="H25" s="27"/>
    </row>
    <row r="26" spans="2:10" ht="18.75" customHeight="1" x14ac:dyDescent="0.35">
      <c r="B26" s="56">
        <v>3</v>
      </c>
      <c r="C26" s="35" t="s">
        <v>346</v>
      </c>
      <c r="D26" s="36"/>
      <c r="E26" s="48"/>
      <c r="F26" s="48"/>
      <c r="G26" s="10">
        <f t="shared" si="1"/>
        <v>0</v>
      </c>
      <c r="H26" s="27"/>
    </row>
    <row r="27" spans="2:10" ht="18.75" customHeight="1" x14ac:dyDescent="0.35">
      <c r="B27" s="56">
        <v>4</v>
      </c>
      <c r="C27" s="35" t="s">
        <v>335</v>
      </c>
      <c r="D27" s="36"/>
      <c r="E27" s="48"/>
      <c r="F27" s="48"/>
      <c r="G27" s="10">
        <f t="shared" si="1"/>
        <v>0</v>
      </c>
      <c r="H27" s="27"/>
    </row>
    <row r="28" spans="2:10" ht="18.75" customHeight="1" thickBot="1" x14ac:dyDescent="0.4">
      <c r="B28" s="56">
        <v>5</v>
      </c>
      <c r="C28" s="37" t="s">
        <v>336</v>
      </c>
      <c r="D28" s="38"/>
      <c r="E28" s="49"/>
      <c r="F28" s="49"/>
      <c r="G28" s="10">
        <f t="shared" si="1"/>
        <v>0</v>
      </c>
      <c r="H28" s="27"/>
    </row>
    <row r="29" spans="2:10" ht="18.75" customHeight="1" thickBot="1" x14ac:dyDescent="0.4">
      <c r="B29" s="56">
        <v>6</v>
      </c>
      <c r="C29" s="59" t="s">
        <v>385</v>
      </c>
      <c r="D29" s="39"/>
      <c r="E29" s="6">
        <f>SUM(E22:E28)</f>
        <v>0</v>
      </c>
      <c r="F29" s="6">
        <f>SUM(F22:F28)</f>
        <v>0</v>
      </c>
      <c r="G29" s="6">
        <f>SUM(E29:F29)</f>
        <v>0</v>
      </c>
      <c r="H29" s="27"/>
    </row>
    <row r="30" spans="2:10" ht="18.75" customHeight="1" thickBot="1" x14ac:dyDescent="0.4">
      <c r="B30" s="56">
        <v>7</v>
      </c>
      <c r="C30" s="59" t="s">
        <v>390</v>
      </c>
      <c r="D30" s="39"/>
      <c r="E30" s="50"/>
      <c r="F30" s="50"/>
      <c r="G30" s="6">
        <f>SUM(E30:F30)</f>
        <v>0</v>
      </c>
      <c r="H30" s="27"/>
    </row>
    <row r="31" spans="2:10" ht="18.75" customHeight="1" thickBot="1" x14ac:dyDescent="0.4">
      <c r="B31" s="56">
        <v>8</v>
      </c>
      <c r="C31" s="59" t="s">
        <v>330</v>
      </c>
      <c r="D31" s="39"/>
      <c r="E31" s="6">
        <f>E29-E30</f>
        <v>0</v>
      </c>
      <c r="F31" s="6">
        <f>F29-F30</f>
        <v>0</v>
      </c>
      <c r="G31" s="6">
        <f>SUM(E31:F31)</f>
        <v>0</v>
      </c>
      <c r="H31" s="27"/>
    </row>
    <row r="32" spans="2:10" ht="15" thickBot="1" x14ac:dyDescent="0.4">
      <c r="B32" s="53"/>
      <c r="C32" s="3"/>
      <c r="D32" s="4"/>
      <c r="E32" s="3"/>
      <c r="F32" s="3"/>
      <c r="G32" s="3"/>
      <c r="H32" s="15"/>
    </row>
    <row r="33" spans="2:8" x14ac:dyDescent="0.35">
      <c r="B33" s="53"/>
      <c r="C33" s="40" t="s">
        <v>347</v>
      </c>
      <c r="D33" s="41"/>
      <c r="E33" s="41"/>
      <c r="F33" s="41"/>
      <c r="G33" s="42"/>
      <c r="H33" s="43"/>
    </row>
    <row r="34" spans="2:8" ht="26.15" customHeight="1" thickBot="1" x14ac:dyDescent="0.4">
      <c r="B34" s="53"/>
      <c r="C34" s="119" t="s">
        <v>386</v>
      </c>
      <c r="D34" s="120"/>
      <c r="E34" s="120"/>
      <c r="F34" s="120"/>
      <c r="G34" s="121"/>
      <c r="H34" s="43"/>
    </row>
    <row r="35" spans="2:8" ht="40.25" customHeight="1" thickBot="1" x14ac:dyDescent="0.4">
      <c r="B35" s="53"/>
      <c r="C35" s="44" t="s">
        <v>539</v>
      </c>
      <c r="D35" s="7">
        <f>E31</f>
        <v>0</v>
      </c>
      <c r="E35" s="122"/>
      <c r="F35" s="123"/>
      <c r="G35" s="124"/>
      <c r="H35" s="16"/>
    </row>
    <row r="36" spans="2:8" ht="40.25" customHeight="1" thickBot="1" x14ac:dyDescent="0.4">
      <c r="B36" s="53"/>
      <c r="C36" s="44" t="s">
        <v>540</v>
      </c>
      <c r="D36" s="7">
        <f>F31</f>
        <v>0</v>
      </c>
      <c r="E36" s="122"/>
      <c r="F36" s="123"/>
      <c r="G36" s="124"/>
      <c r="H36" s="16"/>
    </row>
    <row r="37" spans="2:8" ht="27" customHeight="1" x14ac:dyDescent="0.35">
      <c r="B37" s="53"/>
      <c r="C37" s="3"/>
      <c r="D37" s="4"/>
      <c r="E37" s="3"/>
      <c r="F37" s="3"/>
      <c r="G37" s="3"/>
      <c r="H37" s="15"/>
    </row>
    <row r="38" spans="2:8" ht="15" customHeight="1" x14ac:dyDescent="0.35">
      <c r="B38" s="53" t="s">
        <v>367</v>
      </c>
      <c r="C38" s="2" t="s">
        <v>2</v>
      </c>
      <c r="D38" s="2"/>
      <c r="E38" s="2"/>
      <c r="F38" s="2"/>
      <c r="G38" s="2"/>
      <c r="H38" s="17"/>
    </row>
    <row r="39" spans="2:8" ht="66" customHeight="1" thickBot="1" x14ac:dyDescent="0.4">
      <c r="B39" s="53"/>
      <c r="C39" s="125" t="str">
        <f>_xlfn.CONCAT("I certify that the total contributions due and the actual contributions paid to the Fund, for the year ending 31 March ",$B$2,", are as stated in the Final Statement above.  I certify that the total Pensionable Pay used in the computation of both Employee and Employer Basic Contributions for the year are as stated in the Contributions Reconciliation (Section B) above.")</f>
        <v>I certify that the total contributions due and the actual contributions paid to the Fund, for the year ending 31 March 2024, are as stated in the Final Statement above.  I certify that the total Pensionable Pay used in the computation of both Employee and Employer Basic Contributions for the year are as stated in the Contributions Reconciliation (Section B) above.</v>
      </c>
      <c r="D39" s="125"/>
      <c r="E39" s="125"/>
      <c r="F39" s="125"/>
      <c r="G39" s="125"/>
      <c r="H39" s="15"/>
    </row>
    <row r="40" spans="2:8" ht="42" customHeight="1" thickBot="1" x14ac:dyDescent="0.4">
      <c r="B40" s="53"/>
      <c r="C40" s="69" t="s">
        <v>541</v>
      </c>
      <c r="D40" s="116"/>
      <c r="E40" s="116"/>
      <c r="F40" s="116"/>
      <c r="G40" s="116"/>
      <c r="H40" s="15"/>
    </row>
    <row r="41" spans="2:8" ht="28.25" customHeight="1" thickBot="1" x14ac:dyDescent="0.4">
      <c r="B41" s="53"/>
      <c r="C41" s="69" t="s">
        <v>542</v>
      </c>
      <c r="D41" s="116"/>
      <c r="E41" s="116"/>
      <c r="F41" s="116"/>
      <c r="G41" s="116"/>
      <c r="H41" s="15"/>
    </row>
    <row r="42" spans="2:8" ht="28.25" customHeight="1" thickBot="1" x14ac:dyDescent="0.4">
      <c r="B42" s="53"/>
      <c r="C42" s="69" t="s">
        <v>543</v>
      </c>
      <c r="D42" s="116"/>
      <c r="E42" s="116"/>
      <c r="F42" s="116"/>
      <c r="G42" s="116"/>
      <c r="H42" s="15"/>
    </row>
    <row r="43" spans="2:8" ht="28.25" customHeight="1" thickBot="1" x14ac:dyDescent="0.4">
      <c r="B43" s="53"/>
      <c r="C43" s="69" t="s">
        <v>544</v>
      </c>
      <c r="D43" s="116"/>
      <c r="E43" s="116"/>
      <c r="F43" s="116"/>
      <c r="G43" s="116"/>
      <c r="H43" s="15"/>
    </row>
    <row r="44" spans="2:8" ht="15" thickBot="1" x14ac:dyDescent="0.4">
      <c r="B44" s="57"/>
      <c r="C44" s="5"/>
      <c r="D44" s="18"/>
      <c r="E44" s="5"/>
      <c r="F44" s="5"/>
      <c r="G44" s="5"/>
      <c r="H44" s="19"/>
    </row>
  </sheetData>
  <mergeCells count="23">
    <mergeCell ref="D41:G41"/>
    <mergeCell ref="D42:G42"/>
    <mergeCell ref="D43:G43"/>
    <mergeCell ref="C22:D22"/>
    <mergeCell ref="C34:G34"/>
    <mergeCell ref="E35:G35"/>
    <mergeCell ref="E36:G36"/>
    <mergeCell ref="C39:G39"/>
    <mergeCell ref="D40:G40"/>
    <mergeCell ref="D7:G7"/>
    <mergeCell ref="D8:E8"/>
    <mergeCell ref="J8:K8"/>
    <mergeCell ref="C10:G10"/>
    <mergeCell ref="C11:D11"/>
    <mergeCell ref="E11:E12"/>
    <mergeCell ref="F11:F12"/>
    <mergeCell ref="G11:G12"/>
    <mergeCell ref="C3:G3"/>
    <mergeCell ref="C4:G4"/>
    <mergeCell ref="J4:K4"/>
    <mergeCell ref="C5:G5"/>
    <mergeCell ref="D6:E6"/>
    <mergeCell ref="J6:K6"/>
  </mergeCells>
  <conditionalFormatting sqref="L6">
    <cfRule type="containsBlanks" dxfId="9" priority="1">
      <formula>LEN(TRIM(L6))=0</formula>
    </cfRule>
    <cfRule type="cellIs" dxfId="8" priority="3" operator="between">
      <formula>$G$6-0.01</formula>
      <formula>$G$6+0.01</formula>
    </cfRule>
    <cfRule type="cellIs" dxfId="7" priority="4" operator="notBetween">
      <formula>$G$6-0.005</formula>
      <formula>$G$6+0.005</formula>
    </cfRule>
  </conditionalFormatting>
  <conditionalFormatting sqref="L8">
    <cfRule type="containsText" dxfId="6" priority="2" operator="containsText" text="INCOMPLETE">
      <formula>NOT(ISERROR(SEARCH("INCOMPLETE",L8)))</formula>
    </cfRule>
    <cfRule type="containsBlanks" dxfId="5" priority="5">
      <formula>LEN(TRIM(L8))=0</formula>
    </cfRule>
  </conditionalFormatting>
  <dataValidations count="7">
    <dataValidation allowBlank="1" showInputMessage="1" showErrorMessage="1" promptTitle="Total Pensionable Pay" prompt="This figure can be taken from the 12 months Web Remittance Advice submitted.  Pensionable pay includes Main Scheme and 50/50 totals." sqref="D8:E8" xr:uid="{38D975AD-1678-41C4-BC1E-A0D9DB27ADDA}"/>
    <dataValidation allowBlank="1" showInputMessage="1" showErrorMessage="1" promptTitle="Signed" prompt="Please insert electronic signature or name" sqref="D40:G40" xr:uid="{9F0D08A4-25FE-42DB-B8A2-CBE4A4537BD0}"/>
    <dataValidation allowBlank="1" showInputMessage="1" showErrorMessage="1" promptTitle="Name" prompt="Please insert name here" sqref="D41:G41" xr:uid="{18414DC2-88CA-4A01-8393-84FEF52ED888}"/>
    <dataValidation allowBlank="1" showInputMessage="1" showErrorMessage="1" promptTitle="Job Title" prompt="Please insert Job Title here" sqref="D42:G42" xr:uid="{6780BF3C-7573-4899-9A27-B5DF74F108BD}"/>
    <dataValidation allowBlank="1" showInputMessage="1" showErrorMessage="1" promptTitle="Date" prompt="Please enter date completed" sqref="D43:G43" xr:uid="{8F585215-8A0C-4280-8E01-EAC5D499D2D8}"/>
    <dataValidation allowBlank="1" showInputMessage="1" showErrorMessage="1" promptTitle="Contributions Paid" prompt="This is the actual 'cash paid' to the Fund for contributions 1 April 2023 to 31 March 2024 (Employer and Employer Additional)" sqref="F30" xr:uid="{D3F26C7A-4CA5-4411-8FE6-549A719AB85A}"/>
    <dataValidation allowBlank="1" showInputMessage="1" showErrorMessage="1" promptTitle="Contributions Paid" prompt="This is the actual 'cash paid' to the Fund for contributions 1 April 2023 to 31 March 2024 (Employee and Employee Additional)" sqref="E30" xr:uid="{8F33B4B3-3AC1-426C-8731-FD9E7E3B72FA}"/>
  </dataValidations>
  <pageMargins left="0.7" right="0.7" top="0.75" bottom="0.75" header="0.3" footer="0.3"/>
  <ignoredErrors>
    <ignoredError sqref="G13:G21" formulaRange="1"/>
  </ignoredErrors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34B34-3A4D-456B-BF31-2B0F8D7A151E}">
  <dimension ref="B1:L44"/>
  <sheetViews>
    <sheetView tabSelected="1" workbookViewId="0">
      <selection activeCell="D6" sqref="D6:E6"/>
    </sheetView>
  </sheetViews>
  <sheetFormatPr defaultColWidth="9.1796875" defaultRowHeight="14.5" x14ac:dyDescent="0.35"/>
  <cols>
    <col min="1" max="1" width="2.54296875" style="21" customWidth="1"/>
    <col min="2" max="2" width="3.54296875" style="21" customWidth="1"/>
    <col min="3" max="3" width="31.81640625" style="21" customWidth="1"/>
    <col min="4" max="4" width="15" style="21" customWidth="1"/>
    <col min="5" max="7" width="21.81640625" style="21" customWidth="1"/>
    <col min="8" max="8" width="4" style="21" customWidth="1"/>
    <col min="9" max="9" width="9.1796875" style="21"/>
    <col min="10" max="11" width="11.81640625" style="21" customWidth="1"/>
    <col min="12" max="12" width="18.81640625" style="21" customWidth="1"/>
    <col min="13" max="16384" width="9.1796875" style="21"/>
  </cols>
  <sheetData>
    <row r="1" spans="2:12" ht="15" thickBot="1" x14ac:dyDescent="0.4"/>
    <row r="2" spans="2:12" x14ac:dyDescent="0.35">
      <c r="B2" s="79" t="s">
        <v>949</v>
      </c>
      <c r="C2" s="75"/>
      <c r="D2" s="76"/>
      <c r="E2" s="75"/>
      <c r="F2" s="75"/>
      <c r="G2" s="75"/>
      <c r="H2" s="77"/>
    </row>
    <row r="3" spans="2:12" ht="16" thickBot="1" x14ac:dyDescent="0.4">
      <c r="B3" s="80"/>
      <c r="C3" s="146" t="s">
        <v>368</v>
      </c>
      <c r="D3" s="146"/>
      <c r="E3" s="146"/>
      <c r="F3" s="146"/>
      <c r="G3" s="146"/>
      <c r="H3" s="78"/>
    </row>
    <row r="4" spans="2:12" ht="28.5" customHeight="1" thickBot="1" x14ac:dyDescent="0.4">
      <c r="B4" s="81"/>
      <c r="C4" s="147" t="str">
        <f>_xlfn.CONCAT("FINAL STATEMENT OF CONTRIBUTION INCOME DUE YEAR ENDING 31 MARCH ",$B$2)</f>
        <v>FINAL STATEMENT OF CONTRIBUTION INCOME DUE YEAR ENDING 31 MARCH 2025</v>
      </c>
      <c r="D4" s="147"/>
      <c r="E4" s="147"/>
      <c r="F4" s="147"/>
      <c r="G4" s="147"/>
      <c r="H4" s="78"/>
      <c r="J4" s="131" t="s">
        <v>369</v>
      </c>
      <c r="K4" s="131"/>
      <c r="L4" s="51" t="s">
        <v>331</v>
      </c>
    </row>
    <row r="5" spans="2:12" ht="21.75" customHeight="1" thickBot="1" x14ac:dyDescent="0.4">
      <c r="B5" s="81"/>
      <c r="C5" s="148" t="s">
        <v>387</v>
      </c>
      <c r="D5" s="148"/>
      <c r="E5" s="148"/>
      <c r="F5" s="148"/>
      <c r="G5" s="148"/>
      <c r="H5" s="78"/>
    </row>
    <row r="6" spans="2:12" ht="28.5" customHeight="1" thickBot="1" x14ac:dyDescent="0.4">
      <c r="B6" s="81"/>
      <c r="C6" s="25" t="s">
        <v>388</v>
      </c>
      <c r="D6" s="144"/>
      <c r="E6" s="145"/>
      <c r="F6" s="26" t="s">
        <v>332</v>
      </c>
      <c r="G6" s="71" t="str">
        <f>IF(Employer_Code10="","",IFERROR((INDEX(Table1[FSR],MATCH(VALUE(Employer_Code10),Table1[PAYLOCATIONREF],0))/100),"TBC"))</f>
        <v/>
      </c>
      <c r="H6" s="87"/>
      <c r="J6" s="131" t="s">
        <v>332</v>
      </c>
      <c r="K6" s="131"/>
      <c r="L6" s="22" t="str">
        <f>IF($G$6="","",IFERROR(F22/D8,""))</f>
        <v/>
      </c>
    </row>
    <row r="7" spans="2:12" ht="31.5" customHeight="1" thickBot="1" x14ac:dyDescent="0.4">
      <c r="B7" s="81"/>
      <c r="C7" s="25" t="s">
        <v>357</v>
      </c>
      <c r="D7" s="126" t="str">
        <f>IF(Employer_Code10="","",TRIM(INDEX(Table1[PAYLOCATIONNAME],MATCH(VALUE(Employer_Code10),Table1[PAYLOCATIONREF],0))))</f>
        <v/>
      </c>
      <c r="E7" s="127"/>
      <c r="F7" s="127"/>
      <c r="G7" s="128"/>
      <c r="H7" s="87"/>
    </row>
    <row r="8" spans="2:12" ht="28.5" customHeight="1" thickBot="1" x14ac:dyDescent="0.4">
      <c r="B8" s="82" t="s">
        <v>0</v>
      </c>
      <c r="C8" s="28" t="s">
        <v>389</v>
      </c>
      <c r="D8" s="129"/>
      <c r="E8" s="130"/>
      <c r="F8" s="28" t="s">
        <v>339</v>
      </c>
      <c r="G8" s="67"/>
      <c r="H8" s="87"/>
      <c r="J8" s="131" t="s">
        <v>333</v>
      </c>
      <c r="K8" s="131"/>
      <c r="L8" s="23" t="str">
        <f>IF(OR(Employer_Code9="",$D$8="",$G$22=0,$G$30=0),"INCOMPLETE","")</f>
        <v>INCOMPLETE</v>
      </c>
    </row>
    <row r="9" spans="2:12" ht="15" thickBot="1" x14ac:dyDescent="0.4">
      <c r="B9" s="82"/>
      <c r="C9" s="92"/>
      <c r="D9" s="93"/>
      <c r="E9" s="94"/>
      <c r="F9" s="94"/>
      <c r="G9" s="94"/>
      <c r="H9" s="87"/>
    </row>
    <row r="10" spans="2:12" ht="29.75" customHeight="1" thickBot="1" x14ac:dyDescent="0.4">
      <c r="B10" s="82" t="s">
        <v>1</v>
      </c>
      <c r="C10" s="132" t="s">
        <v>445</v>
      </c>
      <c r="D10" s="133"/>
      <c r="E10" s="133"/>
      <c r="F10" s="133"/>
      <c r="G10" s="134"/>
      <c r="H10" s="87"/>
    </row>
    <row r="11" spans="2:12" ht="18.649999999999999" customHeight="1" thickBot="1" x14ac:dyDescent="0.4">
      <c r="B11" s="83">
        <v>1</v>
      </c>
      <c r="C11" s="135" t="s">
        <v>342</v>
      </c>
      <c r="D11" s="136"/>
      <c r="E11" s="139" t="s">
        <v>559</v>
      </c>
      <c r="F11" s="139" t="str">
        <f>IFERROR(_xlfn.CONCAT("EMPLOYER (@" &amp; TEXT(G6*100,"0.00"),"%)"),"EMPLOYER")</f>
        <v>EMPLOYER</v>
      </c>
      <c r="G11" s="137" t="s">
        <v>337</v>
      </c>
      <c r="H11" s="87"/>
      <c r="L11" s="21" t="s">
        <v>560</v>
      </c>
    </row>
    <row r="12" spans="2:12" ht="18.75" customHeight="1" thickBot="1" x14ac:dyDescent="0.4">
      <c r="B12" s="84"/>
      <c r="C12" s="29" t="s">
        <v>334</v>
      </c>
      <c r="D12" s="29" t="s">
        <v>338</v>
      </c>
      <c r="E12" s="138"/>
      <c r="F12" s="140"/>
      <c r="G12" s="138"/>
      <c r="H12" s="87"/>
    </row>
    <row r="13" spans="2:12" ht="18.75" customHeight="1" x14ac:dyDescent="0.35">
      <c r="B13" s="84"/>
      <c r="C13" s="95" t="str">
        <f>_xlfn.CONCAT("1: Up to ",TEXT($J$13,"£#,##0"))</f>
        <v>1: Up to £17,600</v>
      </c>
      <c r="D13" s="96">
        <v>5.5</v>
      </c>
      <c r="E13" s="45"/>
      <c r="F13" s="46"/>
      <c r="G13" s="9">
        <f>SUM(E13:F13)</f>
        <v>0</v>
      </c>
      <c r="H13" s="87"/>
      <c r="J13" s="64">
        <v>17600</v>
      </c>
    </row>
    <row r="14" spans="2:12" ht="18.75" customHeight="1" x14ac:dyDescent="0.35">
      <c r="B14" s="84"/>
      <c r="C14" s="97" t="str">
        <f t="shared" ref="C14:C20" si="0">TRIM(_xlfn.CONCAT(ROW()-ROW($C$12),": ",TEXT(J13+1,"£#,##0")," - ",TEXT(J14,"£#,##0")))</f>
        <v>2: £17,601 - £27,600</v>
      </c>
      <c r="D14" s="98">
        <v>5.8</v>
      </c>
      <c r="E14" s="46"/>
      <c r="F14" s="46"/>
      <c r="G14" s="10">
        <f t="shared" ref="G14:G28" si="1">SUM(E14:F14)</f>
        <v>0</v>
      </c>
      <c r="H14" s="87"/>
      <c r="J14" s="64">
        <v>27600</v>
      </c>
    </row>
    <row r="15" spans="2:12" ht="18.75" customHeight="1" x14ac:dyDescent="0.35">
      <c r="B15" s="84"/>
      <c r="C15" s="97" t="str">
        <f t="shared" si="0"/>
        <v>3: £27,601 - £44,900</v>
      </c>
      <c r="D15" s="98">
        <v>6.5</v>
      </c>
      <c r="E15" s="46"/>
      <c r="F15" s="46"/>
      <c r="G15" s="10">
        <f t="shared" si="1"/>
        <v>0</v>
      </c>
      <c r="H15" s="87"/>
      <c r="J15" s="64">
        <v>44900</v>
      </c>
    </row>
    <row r="16" spans="2:12" ht="18.75" customHeight="1" x14ac:dyDescent="0.35">
      <c r="B16" s="84"/>
      <c r="C16" s="97" t="str">
        <f t="shared" si="0"/>
        <v>4: £44,901 - £56,800</v>
      </c>
      <c r="D16" s="98">
        <v>6.8</v>
      </c>
      <c r="E16" s="46"/>
      <c r="F16" s="46"/>
      <c r="G16" s="10">
        <f t="shared" si="1"/>
        <v>0</v>
      </c>
      <c r="H16" s="87"/>
      <c r="J16" s="64">
        <v>56800</v>
      </c>
    </row>
    <row r="17" spans="2:10" ht="18.75" customHeight="1" x14ac:dyDescent="0.35">
      <c r="B17" s="84"/>
      <c r="C17" s="97" t="str">
        <f t="shared" si="0"/>
        <v>5: £56,801 - £79,700</v>
      </c>
      <c r="D17" s="98">
        <v>8.5</v>
      </c>
      <c r="E17" s="46"/>
      <c r="F17" s="46"/>
      <c r="G17" s="10">
        <f t="shared" si="1"/>
        <v>0</v>
      </c>
      <c r="H17" s="87"/>
      <c r="J17" s="64">
        <v>79700</v>
      </c>
    </row>
    <row r="18" spans="2:10" ht="18.75" customHeight="1" x14ac:dyDescent="0.35">
      <c r="B18" s="84"/>
      <c r="C18" s="97" t="str">
        <f t="shared" si="0"/>
        <v>6: £79,701 - £112,900</v>
      </c>
      <c r="D18" s="98">
        <v>9.9</v>
      </c>
      <c r="E18" s="46"/>
      <c r="F18" s="46"/>
      <c r="G18" s="10">
        <f t="shared" si="1"/>
        <v>0</v>
      </c>
      <c r="H18" s="87"/>
      <c r="J18" s="64">
        <v>112900</v>
      </c>
    </row>
    <row r="19" spans="2:10" ht="18.75" customHeight="1" x14ac:dyDescent="0.35">
      <c r="B19" s="84"/>
      <c r="C19" s="97" t="str">
        <f t="shared" si="0"/>
        <v>7: £112,901 - £133,100</v>
      </c>
      <c r="D19" s="98">
        <v>10.5</v>
      </c>
      <c r="E19" s="46"/>
      <c r="F19" s="46"/>
      <c r="G19" s="10">
        <f t="shared" si="1"/>
        <v>0</v>
      </c>
      <c r="H19" s="87"/>
      <c r="J19" s="64">
        <v>133100</v>
      </c>
    </row>
    <row r="20" spans="2:10" ht="18.75" customHeight="1" x14ac:dyDescent="0.35">
      <c r="B20" s="84"/>
      <c r="C20" s="97" t="str">
        <f t="shared" si="0"/>
        <v>8: £133,101 - £199,700</v>
      </c>
      <c r="D20" s="98">
        <v>11.4</v>
      </c>
      <c r="E20" s="46"/>
      <c r="F20" s="46"/>
      <c r="G20" s="10">
        <f t="shared" si="1"/>
        <v>0</v>
      </c>
      <c r="H20" s="87"/>
      <c r="J20" s="64">
        <v>199700</v>
      </c>
    </row>
    <row r="21" spans="2:10" ht="18.75" customHeight="1" thickBot="1" x14ac:dyDescent="0.4">
      <c r="B21" s="84"/>
      <c r="C21" s="99" t="str">
        <f>_xlfn.CONCAT("9: ",TEXT($J$20+1,"£#,##0")," or more")</f>
        <v>9: £199,701 or more</v>
      </c>
      <c r="D21" s="100">
        <v>12.5</v>
      </c>
      <c r="E21" s="48"/>
      <c r="F21" s="46"/>
      <c r="G21" s="10">
        <f t="shared" si="1"/>
        <v>0</v>
      </c>
      <c r="H21" s="87"/>
      <c r="J21" s="68"/>
    </row>
    <row r="22" spans="2:10" ht="18.75" customHeight="1" thickBot="1" x14ac:dyDescent="0.4">
      <c r="B22" s="84"/>
      <c r="C22" s="117" t="s">
        <v>340</v>
      </c>
      <c r="D22" s="118"/>
      <c r="E22" s="6">
        <f>SUM(E13:E21)</f>
        <v>0</v>
      </c>
      <c r="F22" s="6">
        <f>SUM(F13:F21)</f>
        <v>0</v>
      </c>
      <c r="G22" s="6">
        <f>SUM(E22:F22)</f>
        <v>0</v>
      </c>
      <c r="H22" s="87"/>
    </row>
    <row r="23" spans="2:10" ht="18.75" customHeight="1" x14ac:dyDescent="0.35">
      <c r="B23" s="85">
        <v>2</v>
      </c>
      <c r="C23" s="101" t="s">
        <v>343</v>
      </c>
      <c r="D23" s="102"/>
      <c r="E23" s="47"/>
      <c r="F23" s="47"/>
      <c r="G23" s="20">
        <f t="shared" si="1"/>
        <v>0</v>
      </c>
      <c r="H23" s="87"/>
    </row>
    <row r="24" spans="2:10" ht="18.75" customHeight="1" x14ac:dyDescent="0.35">
      <c r="B24" s="85"/>
      <c r="C24" s="103" t="s">
        <v>344</v>
      </c>
      <c r="D24" s="104"/>
      <c r="E24" s="46"/>
      <c r="F24" s="46"/>
      <c r="G24" s="10">
        <f t="shared" si="1"/>
        <v>0</v>
      </c>
      <c r="H24" s="87"/>
    </row>
    <row r="25" spans="2:10" ht="18.75" customHeight="1" x14ac:dyDescent="0.35">
      <c r="B25" s="85"/>
      <c r="C25" s="103" t="s">
        <v>345</v>
      </c>
      <c r="D25" s="104"/>
      <c r="E25" s="46"/>
      <c r="F25" s="46"/>
      <c r="G25" s="10">
        <f t="shared" si="1"/>
        <v>0</v>
      </c>
      <c r="H25" s="87"/>
    </row>
    <row r="26" spans="2:10" ht="18.75" customHeight="1" x14ac:dyDescent="0.35">
      <c r="B26" s="85">
        <v>3</v>
      </c>
      <c r="C26" s="103" t="s">
        <v>346</v>
      </c>
      <c r="D26" s="104"/>
      <c r="E26" s="48"/>
      <c r="F26" s="48"/>
      <c r="G26" s="10">
        <f t="shared" si="1"/>
        <v>0</v>
      </c>
      <c r="H26" s="87"/>
    </row>
    <row r="27" spans="2:10" ht="18.75" customHeight="1" x14ac:dyDescent="0.35">
      <c r="B27" s="85">
        <v>4</v>
      </c>
      <c r="C27" s="103" t="s">
        <v>335</v>
      </c>
      <c r="D27" s="104"/>
      <c r="E27" s="48"/>
      <c r="F27" s="48"/>
      <c r="G27" s="10">
        <f t="shared" si="1"/>
        <v>0</v>
      </c>
      <c r="H27" s="87"/>
    </row>
    <row r="28" spans="2:10" ht="18.75" customHeight="1" thickBot="1" x14ac:dyDescent="0.4">
      <c r="B28" s="85">
        <v>5</v>
      </c>
      <c r="C28" s="105" t="s">
        <v>336</v>
      </c>
      <c r="D28" s="106"/>
      <c r="E28" s="49"/>
      <c r="F28" s="49"/>
      <c r="G28" s="10">
        <f t="shared" si="1"/>
        <v>0</v>
      </c>
      <c r="H28" s="87"/>
    </row>
    <row r="29" spans="2:10" ht="18.75" customHeight="1" thickBot="1" x14ac:dyDescent="0.4">
      <c r="B29" s="85">
        <v>6</v>
      </c>
      <c r="C29" s="107" t="s">
        <v>385</v>
      </c>
      <c r="D29" s="108"/>
      <c r="E29" s="6">
        <f>SUM(E22:E28)</f>
        <v>0</v>
      </c>
      <c r="F29" s="6">
        <f>SUM(F22:F28)</f>
        <v>0</v>
      </c>
      <c r="G29" s="6">
        <f>SUM(E29:F29)</f>
        <v>0</v>
      </c>
      <c r="H29" s="87"/>
    </row>
    <row r="30" spans="2:10" ht="18.75" customHeight="1" thickBot="1" x14ac:dyDescent="0.4">
      <c r="B30" s="85">
        <v>7</v>
      </c>
      <c r="C30" s="107" t="s">
        <v>390</v>
      </c>
      <c r="D30" s="108"/>
      <c r="E30" s="50"/>
      <c r="F30" s="50"/>
      <c r="G30" s="6">
        <f>SUM(E30:F30)</f>
        <v>0</v>
      </c>
      <c r="H30" s="87"/>
    </row>
    <row r="31" spans="2:10" ht="18.75" customHeight="1" thickBot="1" x14ac:dyDescent="0.4">
      <c r="B31" s="85">
        <v>8</v>
      </c>
      <c r="C31" s="107" t="s">
        <v>330</v>
      </c>
      <c r="D31" s="108"/>
      <c r="E31" s="6">
        <f>E29-E30</f>
        <v>0</v>
      </c>
      <c r="F31" s="6">
        <f>F29-F30</f>
        <v>0</v>
      </c>
      <c r="G31" s="6">
        <f>SUM(E31:F31)</f>
        <v>0</v>
      </c>
      <c r="H31" s="87"/>
    </row>
    <row r="32" spans="2:10" ht="15" thickBot="1" x14ac:dyDescent="0.4">
      <c r="B32" s="82"/>
      <c r="C32" s="94"/>
      <c r="D32" s="93"/>
      <c r="E32" s="94"/>
      <c r="F32" s="94"/>
      <c r="G32" s="94"/>
      <c r="H32" s="78"/>
    </row>
    <row r="33" spans="2:8" x14ac:dyDescent="0.35">
      <c r="B33" s="82"/>
      <c r="C33" s="109" t="s">
        <v>347</v>
      </c>
      <c r="D33" s="110"/>
      <c r="E33" s="110"/>
      <c r="F33" s="110"/>
      <c r="G33" s="111"/>
      <c r="H33" s="88"/>
    </row>
    <row r="34" spans="2:8" ht="26.15" customHeight="1" thickBot="1" x14ac:dyDescent="0.4">
      <c r="B34" s="82"/>
      <c r="C34" s="149" t="s">
        <v>386</v>
      </c>
      <c r="D34" s="150"/>
      <c r="E34" s="150"/>
      <c r="F34" s="150"/>
      <c r="G34" s="151"/>
      <c r="H34" s="88"/>
    </row>
    <row r="35" spans="2:8" ht="40.25" customHeight="1" thickBot="1" x14ac:dyDescent="0.4">
      <c r="B35" s="82"/>
      <c r="C35" s="44" t="s">
        <v>539</v>
      </c>
      <c r="D35" s="7">
        <f>E31</f>
        <v>0</v>
      </c>
      <c r="E35" s="122"/>
      <c r="F35" s="123"/>
      <c r="G35" s="124"/>
      <c r="H35" s="89"/>
    </row>
    <row r="36" spans="2:8" ht="40.25" customHeight="1" thickBot="1" x14ac:dyDescent="0.4">
      <c r="B36" s="82"/>
      <c r="C36" s="44" t="s">
        <v>540</v>
      </c>
      <c r="D36" s="7">
        <f>F31</f>
        <v>0</v>
      </c>
      <c r="E36" s="122"/>
      <c r="F36" s="123"/>
      <c r="G36" s="124"/>
      <c r="H36" s="89"/>
    </row>
    <row r="37" spans="2:8" ht="27" customHeight="1" x14ac:dyDescent="0.35">
      <c r="B37" s="82"/>
      <c r="C37" s="94"/>
      <c r="D37" s="93"/>
      <c r="E37" s="94"/>
      <c r="F37" s="94"/>
      <c r="G37" s="94"/>
      <c r="H37" s="78"/>
    </row>
    <row r="38" spans="2:8" ht="15" customHeight="1" x14ac:dyDescent="0.35">
      <c r="B38" s="82" t="s">
        <v>367</v>
      </c>
      <c r="C38" s="112" t="s">
        <v>2</v>
      </c>
      <c r="D38" s="112"/>
      <c r="E38" s="112"/>
      <c r="F38" s="112"/>
      <c r="G38" s="112"/>
      <c r="H38" s="90"/>
    </row>
    <row r="39" spans="2:8" ht="66" customHeight="1" thickBot="1" x14ac:dyDescent="0.4">
      <c r="B39" s="82"/>
      <c r="C39" s="152" t="str">
        <f>_xlfn.CONCAT("I certify that the total contributions due and the actual contributions paid to the Fund, for the year ending 31 March ",$B$2,", are as stated in the Final Statement above.  I certify that the total Pensionable Pay used in the computation of both Employee and Employer Basic Contributions for the year are as stated in the Contributions Reconciliation (Section B) above.")</f>
        <v>I certify that the total contributions due and the actual contributions paid to the Fund, for the year ending 31 March 2025, are as stated in the Final Statement above.  I certify that the total Pensionable Pay used in the computation of both Employee and Employer Basic Contributions for the year are as stated in the Contributions Reconciliation (Section B) above.</v>
      </c>
      <c r="D39" s="152"/>
      <c r="E39" s="152"/>
      <c r="F39" s="152"/>
      <c r="G39" s="152"/>
      <c r="H39" s="78"/>
    </row>
    <row r="40" spans="2:8" ht="42" customHeight="1" thickBot="1" x14ac:dyDescent="0.4">
      <c r="B40" s="82"/>
      <c r="C40" s="69" t="s">
        <v>541</v>
      </c>
      <c r="D40" s="116"/>
      <c r="E40" s="116"/>
      <c r="F40" s="116"/>
      <c r="G40" s="116"/>
      <c r="H40" s="78"/>
    </row>
    <row r="41" spans="2:8" ht="28.25" customHeight="1" thickBot="1" x14ac:dyDescent="0.4">
      <c r="B41" s="82"/>
      <c r="C41" s="69" t="s">
        <v>542</v>
      </c>
      <c r="D41" s="116"/>
      <c r="E41" s="116"/>
      <c r="F41" s="116"/>
      <c r="G41" s="116"/>
      <c r="H41" s="78"/>
    </row>
    <row r="42" spans="2:8" ht="28.25" customHeight="1" thickBot="1" x14ac:dyDescent="0.4">
      <c r="B42" s="82"/>
      <c r="C42" s="69" t="s">
        <v>543</v>
      </c>
      <c r="D42" s="116"/>
      <c r="E42" s="116"/>
      <c r="F42" s="116"/>
      <c r="G42" s="116"/>
      <c r="H42" s="78"/>
    </row>
    <row r="43" spans="2:8" ht="28.25" customHeight="1" thickBot="1" x14ac:dyDescent="0.4">
      <c r="B43" s="82"/>
      <c r="C43" s="69" t="s">
        <v>544</v>
      </c>
      <c r="D43" s="116"/>
      <c r="E43" s="116"/>
      <c r="F43" s="116"/>
      <c r="G43" s="116"/>
      <c r="H43" s="78"/>
    </row>
    <row r="44" spans="2:8" ht="15" thickBot="1" x14ac:dyDescent="0.4">
      <c r="B44" s="86"/>
      <c r="C44" s="92"/>
      <c r="D44" s="113"/>
      <c r="E44" s="92"/>
      <c r="F44" s="92"/>
      <c r="G44" s="92"/>
      <c r="H44" s="91"/>
    </row>
  </sheetData>
  <sheetProtection algorithmName="SHA-512" hashValue="7A9aae42hS8ShN9UaUjG8IX3xlQ5XdgF91J9KKC0eTDFPcqwalwo7SBFMiOlL34nMugWRHS4X1ncyW/Mwz4hlA==" saltValue="kEqqZ4PoVbu5xQFa3Z7SoA==" spinCount="100000" sheet="1" objects="1" scenarios="1"/>
  <mergeCells count="23">
    <mergeCell ref="D41:G41"/>
    <mergeCell ref="D42:G42"/>
    <mergeCell ref="D43:G43"/>
    <mergeCell ref="C22:D22"/>
    <mergeCell ref="C34:G34"/>
    <mergeCell ref="E35:G35"/>
    <mergeCell ref="E36:G36"/>
    <mergeCell ref="C39:G39"/>
    <mergeCell ref="D40:G40"/>
    <mergeCell ref="D7:G7"/>
    <mergeCell ref="D8:E8"/>
    <mergeCell ref="J8:K8"/>
    <mergeCell ref="C10:G10"/>
    <mergeCell ref="C11:D11"/>
    <mergeCell ref="E11:E12"/>
    <mergeCell ref="F11:F12"/>
    <mergeCell ref="G11:G12"/>
    <mergeCell ref="C3:G3"/>
    <mergeCell ref="C4:G4"/>
    <mergeCell ref="J4:K4"/>
    <mergeCell ref="C5:G5"/>
    <mergeCell ref="D6:E6"/>
    <mergeCell ref="J6:K6"/>
  </mergeCells>
  <conditionalFormatting sqref="L6">
    <cfRule type="containsBlanks" dxfId="4" priority="1">
      <formula>LEN(TRIM(L6))=0</formula>
    </cfRule>
    <cfRule type="cellIs" dxfId="3" priority="3" operator="between">
      <formula>$G$6-0.01</formula>
      <formula>$G$6+0.01</formula>
    </cfRule>
    <cfRule type="cellIs" dxfId="2" priority="4" operator="notBetween">
      <formula>$G$6-0.005</formula>
      <formula>$G$6+0.005</formula>
    </cfRule>
  </conditionalFormatting>
  <conditionalFormatting sqref="L8">
    <cfRule type="containsText" dxfId="1" priority="2" operator="containsText" text="INCOMPLETE">
      <formula>NOT(ISERROR(SEARCH("INCOMPLETE",L8)))</formula>
    </cfRule>
    <cfRule type="containsBlanks" dxfId="0" priority="5">
      <formula>LEN(TRIM(L8))=0</formula>
    </cfRule>
  </conditionalFormatting>
  <dataValidations count="7">
    <dataValidation allowBlank="1" showInputMessage="1" showErrorMessage="1" promptTitle="Contributions Paid" prompt="This is the actual 'cash paid' to the Fund for contributions 1 April 2023 to 31 March 2024 (Employee and Employee Additional)" sqref="E30" xr:uid="{D466DB2D-99B2-4992-91B8-8E97C09AC0F6}"/>
    <dataValidation allowBlank="1" showInputMessage="1" showErrorMessage="1" promptTitle="Contributions Paid" prompt="This is the actual 'cash paid' to the Fund for contributions 1 April 2023 to 31 March 2024 (Employer and Employer Additional)" sqref="F30" xr:uid="{823AAAC3-263C-4433-A160-13F5DD301AA9}"/>
    <dataValidation allowBlank="1" showInputMessage="1" showErrorMessage="1" promptTitle="Date" prompt="Please enter date completed" sqref="D43:G43" xr:uid="{8ED67562-7939-47A8-8626-18B00F7FA41F}"/>
    <dataValidation allowBlank="1" showInputMessage="1" showErrorMessage="1" promptTitle="Job Title" prompt="Please insert Job Title here" sqref="D42:G42" xr:uid="{E415FD76-616E-4093-883D-BA581802FB12}"/>
    <dataValidation allowBlank="1" showInputMessage="1" showErrorMessage="1" promptTitle="Name" prompt="Please insert name here" sqref="D41:G41" xr:uid="{C897A3D9-A031-47DA-9B5A-31B570EA9C22}"/>
    <dataValidation allowBlank="1" showInputMessage="1" showErrorMessage="1" promptTitle="Signed" prompt="Please insert electronic signature or name" sqref="D40:G40" xr:uid="{96D52B50-5756-48EE-9112-C1460707AB5B}"/>
    <dataValidation allowBlank="1" showInputMessage="1" showErrorMessage="1" promptTitle="Total Pensionable Pay" prompt="This figure can be taken from the 12 months Web Remittance Advice submitted.  Pensionable pay includes Main Scheme and 50/50 totals." sqref="D8:E8" xr:uid="{7B532D7F-7A64-4C56-96A1-7123A43FADB8}"/>
  </dataValidation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CD328-B459-45B5-891E-4BDF3C77C6E1}">
  <sheetPr codeName="Sheet1"/>
  <dimension ref="A1:H5207"/>
  <sheetViews>
    <sheetView workbookViewId="0">
      <selection activeCell="B9" sqref="B9"/>
    </sheetView>
  </sheetViews>
  <sheetFormatPr defaultRowHeight="14.5" x14ac:dyDescent="0.35"/>
  <cols>
    <col min="1" max="1" width="19" customWidth="1"/>
    <col min="2" max="2" width="88.1796875" bestFit="1" customWidth="1"/>
    <col min="3" max="3" width="7" bestFit="1" customWidth="1"/>
    <col min="5" max="5" width="15.7265625" bestFit="1" customWidth="1"/>
    <col min="6" max="6" width="100.36328125" bestFit="1" customWidth="1"/>
    <col min="7" max="7" width="14" bestFit="1" customWidth="1"/>
    <col min="8" max="8" width="20.54296875" customWidth="1"/>
  </cols>
  <sheetData>
    <row r="1" spans="1:8" x14ac:dyDescent="0.35">
      <c r="A1" t="s">
        <v>3</v>
      </c>
      <c r="B1" t="s">
        <v>4</v>
      </c>
      <c r="C1" t="s">
        <v>5</v>
      </c>
      <c r="D1" t="s">
        <v>946</v>
      </c>
    </row>
    <row r="2" spans="1:8" x14ac:dyDescent="0.35">
      <c r="A2" s="72">
        <v>2</v>
      </c>
      <c r="B2" s="72" t="s">
        <v>6</v>
      </c>
      <c r="C2" s="74">
        <v>27.2</v>
      </c>
      <c r="F2" s="70"/>
      <c r="G2" s="114"/>
      <c r="H2" s="70"/>
    </row>
    <row r="3" spans="1:8" x14ac:dyDescent="0.35">
      <c r="A3" s="72">
        <v>3</v>
      </c>
      <c r="B3" s="72" t="s">
        <v>7</v>
      </c>
      <c r="C3" s="74">
        <v>21.2</v>
      </c>
      <c r="F3" s="70"/>
      <c r="G3" s="114"/>
      <c r="H3" s="70"/>
    </row>
    <row r="4" spans="1:8" x14ac:dyDescent="0.35">
      <c r="A4" s="72">
        <v>4</v>
      </c>
      <c r="B4" s="72" t="s">
        <v>8</v>
      </c>
      <c r="C4" s="74">
        <v>21.2</v>
      </c>
      <c r="F4" s="70"/>
      <c r="G4" s="114"/>
      <c r="H4" s="70"/>
    </row>
    <row r="5" spans="1:8" x14ac:dyDescent="0.35">
      <c r="A5" s="72">
        <v>5</v>
      </c>
      <c r="B5" s="72" t="s">
        <v>9</v>
      </c>
      <c r="C5" s="74">
        <v>24.6</v>
      </c>
      <c r="F5" s="70"/>
      <c r="G5" s="114"/>
      <c r="H5" s="70"/>
    </row>
    <row r="6" spans="1:8" x14ac:dyDescent="0.35">
      <c r="A6" s="72">
        <v>6</v>
      </c>
      <c r="B6" s="72" t="s">
        <v>10</v>
      </c>
      <c r="C6" s="74">
        <v>22.8</v>
      </c>
      <c r="F6" s="70"/>
      <c r="G6" s="114"/>
      <c r="H6" s="70"/>
    </row>
    <row r="7" spans="1:8" x14ac:dyDescent="0.35">
      <c r="A7" s="72">
        <v>7</v>
      </c>
      <c r="B7" s="72" t="s">
        <v>11</v>
      </c>
      <c r="C7" s="74">
        <v>21.7</v>
      </c>
      <c r="F7" s="70"/>
      <c r="G7" s="114"/>
      <c r="H7" s="70"/>
    </row>
    <row r="8" spans="1:8" x14ac:dyDescent="0.35">
      <c r="A8" s="72">
        <v>8</v>
      </c>
      <c r="B8" s="72" t="s">
        <v>12</v>
      </c>
      <c r="C8" s="74">
        <v>23.3</v>
      </c>
      <c r="F8" s="70"/>
      <c r="G8" s="114"/>
      <c r="H8" s="70"/>
    </row>
    <row r="9" spans="1:8" x14ac:dyDescent="0.35">
      <c r="A9" s="72">
        <v>45</v>
      </c>
      <c r="B9" s="72" t="s">
        <v>13</v>
      </c>
      <c r="C9" s="74">
        <v>27.3</v>
      </c>
      <c r="F9" s="70"/>
      <c r="G9" s="114"/>
      <c r="H9" s="70"/>
    </row>
    <row r="10" spans="1:8" x14ac:dyDescent="0.35">
      <c r="A10" s="72">
        <v>54</v>
      </c>
      <c r="B10" s="72" t="s">
        <v>14</v>
      </c>
      <c r="C10" s="74">
        <v>21.1</v>
      </c>
      <c r="F10" s="70"/>
      <c r="G10" s="114"/>
      <c r="H10" s="70"/>
    </row>
    <row r="11" spans="1:8" x14ac:dyDescent="0.35">
      <c r="A11" s="72">
        <v>55</v>
      </c>
      <c r="B11" s="72" t="s">
        <v>15</v>
      </c>
      <c r="C11" s="74">
        <v>23.7</v>
      </c>
      <c r="F11" s="70"/>
      <c r="G11" s="114"/>
      <c r="H11" s="70"/>
    </row>
    <row r="12" spans="1:8" x14ac:dyDescent="0.35">
      <c r="A12" s="72">
        <v>59</v>
      </c>
      <c r="B12" s="72" t="s">
        <v>16</v>
      </c>
      <c r="C12" s="74">
        <v>24.2</v>
      </c>
      <c r="F12" s="70"/>
      <c r="G12" s="114"/>
      <c r="H12" s="70"/>
    </row>
    <row r="13" spans="1:8" x14ac:dyDescent="0.35">
      <c r="A13" s="72">
        <v>81</v>
      </c>
      <c r="B13" s="72" t="s">
        <v>17</v>
      </c>
      <c r="C13" s="74">
        <v>38</v>
      </c>
      <c r="F13" s="70"/>
      <c r="G13" s="114"/>
      <c r="H13" s="70"/>
    </row>
    <row r="14" spans="1:8" x14ac:dyDescent="0.35">
      <c r="A14" s="72">
        <v>84</v>
      </c>
      <c r="B14" s="72" t="s">
        <v>18</v>
      </c>
      <c r="C14" s="74">
        <v>19</v>
      </c>
      <c r="F14" s="70"/>
      <c r="G14" s="114"/>
      <c r="H14" s="70"/>
    </row>
    <row r="15" spans="1:8" x14ac:dyDescent="0.35">
      <c r="A15" s="72">
        <v>85</v>
      </c>
      <c r="B15" s="72" t="s">
        <v>19</v>
      </c>
      <c r="C15" s="74">
        <v>22.2</v>
      </c>
      <c r="F15" s="70"/>
      <c r="G15" s="114"/>
      <c r="H15" s="70"/>
    </row>
    <row r="16" spans="1:8" x14ac:dyDescent="0.35">
      <c r="A16" s="72">
        <v>86</v>
      </c>
      <c r="B16" s="72" t="s">
        <v>20</v>
      </c>
      <c r="C16" s="74">
        <v>22.4</v>
      </c>
      <c r="F16" s="70"/>
      <c r="G16" s="114"/>
      <c r="H16" s="70"/>
    </row>
    <row r="17" spans="1:8" x14ac:dyDescent="0.35">
      <c r="A17" s="72">
        <v>103</v>
      </c>
      <c r="B17" s="72" t="s">
        <v>21</v>
      </c>
      <c r="C17" s="74">
        <v>20.2</v>
      </c>
      <c r="F17" s="70"/>
      <c r="G17" s="114"/>
      <c r="H17" s="70"/>
    </row>
    <row r="18" spans="1:8" x14ac:dyDescent="0.35">
      <c r="A18" s="72">
        <v>110</v>
      </c>
      <c r="B18" s="72" t="s">
        <v>22</v>
      </c>
      <c r="C18" s="74">
        <v>19.8</v>
      </c>
      <c r="F18" s="70"/>
      <c r="G18" s="114"/>
      <c r="H18" s="70"/>
    </row>
    <row r="19" spans="1:8" x14ac:dyDescent="0.35">
      <c r="A19" s="72">
        <v>115</v>
      </c>
      <c r="B19" s="72" t="s">
        <v>23</v>
      </c>
      <c r="C19" s="74">
        <v>20.9</v>
      </c>
      <c r="F19" s="70"/>
      <c r="G19" s="114"/>
      <c r="H19" s="70"/>
    </row>
    <row r="20" spans="1:8" x14ac:dyDescent="0.35">
      <c r="A20" s="72">
        <v>119</v>
      </c>
      <c r="B20" s="72" t="s">
        <v>24</v>
      </c>
      <c r="C20" s="74">
        <v>22.8</v>
      </c>
      <c r="F20" s="70"/>
      <c r="G20" s="114"/>
      <c r="H20" s="70"/>
    </row>
    <row r="21" spans="1:8" x14ac:dyDescent="0.35">
      <c r="A21" s="72">
        <v>122</v>
      </c>
      <c r="B21" s="72" t="s">
        <v>25</v>
      </c>
      <c r="C21" s="74">
        <v>22.3</v>
      </c>
      <c r="F21" s="70"/>
      <c r="G21" s="114"/>
      <c r="H21" s="70"/>
    </row>
    <row r="22" spans="1:8" x14ac:dyDescent="0.35">
      <c r="A22" s="72">
        <v>126</v>
      </c>
      <c r="B22" s="72" t="s">
        <v>26</v>
      </c>
      <c r="C22" s="74">
        <v>22.6</v>
      </c>
      <c r="F22" s="70"/>
      <c r="G22" s="114"/>
      <c r="H22" s="70"/>
    </row>
    <row r="23" spans="1:8" x14ac:dyDescent="0.35">
      <c r="A23" s="72">
        <v>127</v>
      </c>
      <c r="B23" s="72" t="s">
        <v>27</v>
      </c>
      <c r="C23" s="74">
        <v>22.1</v>
      </c>
      <c r="F23" s="70"/>
      <c r="G23" s="114"/>
      <c r="H23" s="70"/>
    </row>
    <row r="24" spans="1:8" x14ac:dyDescent="0.35">
      <c r="A24" s="72">
        <v>128</v>
      </c>
      <c r="B24" s="72" t="s">
        <v>28</v>
      </c>
      <c r="C24" s="74">
        <v>21.5</v>
      </c>
      <c r="F24" s="70"/>
      <c r="G24" s="114"/>
      <c r="H24" s="70"/>
    </row>
    <row r="25" spans="1:8" x14ac:dyDescent="0.35">
      <c r="A25" s="72">
        <v>130</v>
      </c>
      <c r="B25" s="72" t="s">
        <v>398</v>
      </c>
      <c r="C25" s="74">
        <v>21.8</v>
      </c>
      <c r="F25" s="70"/>
      <c r="G25" s="114"/>
      <c r="H25" s="70"/>
    </row>
    <row r="26" spans="1:8" x14ac:dyDescent="0.35">
      <c r="A26" s="72">
        <v>131</v>
      </c>
      <c r="B26" s="72" t="s">
        <v>29</v>
      </c>
      <c r="C26" s="74">
        <v>21.5</v>
      </c>
      <c r="F26" s="70"/>
      <c r="G26" s="114"/>
      <c r="H26" s="70"/>
    </row>
    <row r="27" spans="1:8" x14ac:dyDescent="0.35">
      <c r="A27" s="72">
        <v>132</v>
      </c>
      <c r="B27" s="72" t="s">
        <v>30</v>
      </c>
      <c r="C27" s="74">
        <v>22.1</v>
      </c>
      <c r="F27" s="70"/>
      <c r="G27" s="114"/>
      <c r="H27" s="70"/>
    </row>
    <row r="28" spans="1:8" x14ac:dyDescent="0.35">
      <c r="A28" s="72">
        <v>133</v>
      </c>
      <c r="B28" s="72" t="s">
        <v>31</v>
      </c>
      <c r="C28" s="74">
        <v>21.1</v>
      </c>
      <c r="F28" s="70"/>
      <c r="G28" s="114"/>
      <c r="H28" s="70"/>
    </row>
    <row r="29" spans="1:8" x14ac:dyDescent="0.35">
      <c r="A29" s="72">
        <v>137</v>
      </c>
      <c r="B29" s="72" t="s">
        <v>32</v>
      </c>
      <c r="C29" s="74">
        <v>21.3</v>
      </c>
      <c r="F29" s="70"/>
      <c r="G29" s="114"/>
      <c r="H29" s="70"/>
    </row>
    <row r="30" spans="1:8" x14ac:dyDescent="0.35">
      <c r="A30" s="72">
        <v>175</v>
      </c>
      <c r="B30" s="72" t="s">
        <v>33</v>
      </c>
      <c r="C30" s="74">
        <v>29.9</v>
      </c>
      <c r="F30" s="70"/>
      <c r="G30" s="114"/>
      <c r="H30" s="70"/>
    </row>
    <row r="31" spans="1:8" x14ac:dyDescent="0.35">
      <c r="A31" s="72">
        <v>180</v>
      </c>
      <c r="B31" s="72" t="s">
        <v>34</v>
      </c>
      <c r="C31" s="74">
        <v>21.3</v>
      </c>
      <c r="F31" s="70"/>
      <c r="G31" s="114"/>
      <c r="H31" s="70"/>
    </row>
    <row r="32" spans="1:8" x14ac:dyDescent="0.35">
      <c r="A32" s="72">
        <v>181</v>
      </c>
      <c r="B32" s="72" t="s">
        <v>35</v>
      </c>
      <c r="C32" s="74">
        <v>38.5</v>
      </c>
      <c r="F32" s="70"/>
      <c r="G32" s="114"/>
      <c r="H32" s="70"/>
    </row>
    <row r="33" spans="1:8" x14ac:dyDescent="0.35">
      <c r="A33" s="72">
        <v>193</v>
      </c>
      <c r="B33" s="72" t="s">
        <v>36</v>
      </c>
      <c r="C33" s="74">
        <v>23.7</v>
      </c>
      <c r="F33" s="70"/>
      <c r="G33" s="114"/>
      <c r="H33" s="70"/>
    </row>
    <row r="34" spans="1:8" x14ac:dyDescent="0.35">
      <c r="A34" s="72">
        <v>201</v>
      </c>
      <c r="B34" s="72" t="s">
        <v>37</v>
      </c>
      <c r="C34" s="74">
        <v>23</v>
      </c>
      <c r="F34" s="70"/>
      <c r="G34" s="114"/>
      <c r="H34" s="70"/>
    </row>
    <row r="35" spans="1:8" x14ac:dyDescent="0.35">
      <c r="A35" s="72">
        <v>208</v>
      </c>
      <c r="B35" s="72" t="s">
        <v>38</v>
      </c>
      <c r="C35" s="74">
        <v>21.6</v>
      </c>
      <c r="F35" s="70"/>
      <c r="G35" s="114"/>
      <c r="H35" s="70"/>
    </row>
    <row r="36" spans="1:8" x14ac:dyDescent="0.35">
      <c r="A36" s="72">
        <v>214</v>
      </c>
      <c r="B36" s="72" t="s">
        <v>39</v>
      </c>
      <c r="C36" s="74">
        <v>22.8</v>
      </c>
      <c r="F36" s="70"/>
      <c r="G36" s="114"/>
      <c r="H36" s="70"/>
    </row>
    <row r="37" spans="1:8" x14ac:dyDescent="0.35">
      <c r="A37" s="72">
        <v>217</v>
      </c>
      <c r="B37" s="72" t="s">
        <v>40</v>
      </c>
      <c r="C37" s="74">
        <v>18.899999999999999</v>
      </c>
      <c r="F37" s="70"/>
      <c r="G37" s="114"/>
      <c r="H37" s="70"/>
    </row>
    <row r="38" spans="1:8" x14ac:dyDescent="0.35">
      <c r="A38" s="72">
        <v>218</v>
      </c>
      <c r="B38" s="72" t="s">
        <v>41</v>
      </c>
      <c r="C38" s="74">
        <v>23.8</v>
      </c>
      <c r="F38" s="70"/>
      <c r="G38" s="114"/>
      <c r="H38" s="70"/>
    </row>
    <row r="39" spans="1:8" x14ac:dyDescent="0.35">
      <c r="A39" s="72">
        <v>227</v>
      </c>
      <c r="B39" s="72" t="s">
        <v>42</v>
      </c>
      <c r="C39" s="74">
        <v>21.8</v>
      </c>
      <c r="F39" s="70"/>
      <c r="G39" s="114"/>
      <c r="H39" s="70"/>
    </row>
    <row r="40" spans="1:8" x14ac:dyDescent="0.35">
      <c r="A40" s="72">
        <v>232</v>
      </c>
      <c r="B40" s="72" t="s">
        <v>43</v>
      </c>
      <c r="C40" s="74">
        <v>22.6</v>
      </c>
      <c r="F40" s="70"/>
      <c r="G40" s="114"/>
      <c r="H40" s="70"/>
    </row>
    <row r="41" spans="1:8" x14ac:dyDescent="0.35">
      <c r="A41" s="72">
        <v>233</v>
      </c>
      <c r="B41" s="72" t="s">
        <v>44</v>
      </c>
      <c r="C41" s="74">
        <v>13.9</v>
      </c>
      <c r="F41" s="70"/>
      <c r="G41" s="114"/>
      <c r="H41" s="70"/>
    </row>
    <row r="42" spans="1:8" x14ac:dyDescent="0.35">
      <c r="A42" s="72">
        <v>236</v>
      </c>
      <c r="B42" s="72" t="s">
        <v>399</v>
      </c>
      <c r="C42" s="74">
        <v>27.3</v>
      </c>
      <c r="F42" s="70"/>
      <c r="G42" s="114"/>
      <c r="H42" s="70"/>
    </row>
    <row r="43" spans="1:8" x14ac:dyDescent="0.35">
      <c r="A43" s="72">
        <v>239</v>
      </c>
      <c r="B43" s="72" t="s">
        <v>45</v>
      </c>
      <c r="C43" s="74">
        <v>20.9</v>
      </c>
      <c r="F43" s="70"/>
      <c r="G43" s="114"/>
      <c r="H43" s="70"/>
    </row>
    <row r="44" spans="1:8" x14ac:dyDescent="0.35">
      <c r="A44" s="72">
        <v>240</v>
      </c>
      <c r="B44" s="72" t="s">
        <v>46</v>
      </c>
      <c r="C44" s="74">
        <v>21.2</v>
      </c>
      <c r="F44" s="70"/>
      <c r="G44" s="114"/>
      <c r="H44" s="70"/>
    </row>
    <row r="45" spans="1:8" x14ac:dyDescent="0.35">
      <c r="A45" s="72">
        <v>244</v>
      </c>
      <c r="B45" s="72" t="s">
        <v>47</v>
      </c>
      <c r="C45" s="74">
        <v>15.9</v>
      </c>
      <c r="F45" s="70"/>
      <c r="G45" s="114"/>
      <c r="H45" s="70"/>
    </row>
    <row r="46" spans="1:8" x14ac:dyDescent="0.35">
      <c r="A46" s="72">
        <v>248</v>
      </c>
      <c r="B46" s="72" t="s">
        <v>48</v>
      </c>
      <c r="C46" s="74">
        <v>22.7</v>
      </c>
      <c r="F46" s="70"/>
      <c r="G46" s="114"/>
      <c r="H46" s="70"/>
    </row>
    <row r="47" spans="1:8" x14ac:dyDescent="0.35">
      <c r="A47" s="72">
        <v>259</v>
      </c>
      <c r="B47" s="72" t="s">
        <v>49</v>
      </c>
      <c r="C47" s="74">
        <v>49.6</v>
      </c>
      <c r="F47" s="70"/>
      <c r="G47" s="114"/>
      <c r="H47" s="70"/>
    </row>
    <row r="48" spans="1:8" x14ac:dyDescent="0.35">
      <c r="A48" s="72">
        <v>260</v>
      </c>
      <c r="B48" s="72" t="s">
        <v>50</v>
      </c>
      <c r="C48" s="74">
        <v>24</v>
      </c>
      <c r="F48" s="70"/>
      <c r="G48" s="114"/>
      <c r="H48" s="70"/>
    </row>
    <row r="49" spans="1:8" x14ac:dyDescent="0.35">
      <c r="A49" s="72">
        <v>262</v>
      </c>
      <c r="B49" s="72" t="s">
        <v>488</v>
      </c>
      <c r="C49" s="74">
        <v>29.8</v>
      </c>
      <c r="F49" s="70"/>
      <c r="G49" s="114"/>
      <c r="H49" s="70"/>
    </row>
    <row r="50" spans="1:8" x14ac:dyDescent="0.35">
      <c r="A50" s="72">
        <v>274</v>
      </c>
      <c r="B50" s="72" t="s">
        <v>51</v>
      </c>
      <c r="C50" s="74">
        <v>8.1999999999999993</v>
      </c>
      <c r="F50" s="70"/>
      <c r="G50" s="114"/>
      <c r="H50" s="70"/>
    </row>
    <row r="51" spans="1:8" x14ac:dyDescent="0.35">
      <c r="A51" s="72">
        <v>276</v>
      </c>
      <c r="B51" s="72" t="s">
        <v>52</v>
      </c>
      <c r="C51" s="74">
        <v>19.600000000000001</v>
      </c>
      <c r="F51" s="70"/>
      <c r="G51" s="114"/>
      <c r="H51" s="70"/>
    </row>
    <row r="52" spans="1:8" x14ac:dyDescent="0.35">
      <c r="A52" s="72">
        <v>284</v>
      </c>
      <c r="B52" s="72" t="s">
        <v>53</v>
      </c>
      <c r="C52" s="74">
        <v>22.1</v>
      </c>
      <c r="F52" s="70"/>
      <c r="G52" s="114"/>
      <c r="H52" s="70"/>
    </row>
    <row r="53" spans="1:8" x14ac:dyDescent="0.35">
      <c r="A53" s="72">
        <v>287</v>
      </c>
      <c r="B53" s="72" t="s">
        <v>54</v>
      </c>
      <c r="C53" s="74">
        <v>26.5</v>
      </c>
      <c r="F53" s="70"/>
      <c r="G53" s="114"/>
      <c r="H53" s="70"/>
    </row>
    <row r="54" spans="1:8" x14ac:dyDescent="0.35">
      <c r="A54" s="72">
        <v>300</v>
      </c>
      <c r="B54" s="72" t="s">
        <v>55</v>
      </c>
      <c r="C54" s="74">
        <v>21.8</v>
      </c>
      <c r="F54" s="70"/>
      <c r="G54" s="114"/>
      <c r="H54" s="70"/>
    </row>
    <row r="55" spans="1:8" x14ac:dyDescent="0.35">
      <c r="A55" s="72">
        <v>301</v>
      </c>
      <c r="B55" s="72" t="s">
        <v>56</v>
      </c>
      <c r="C55" s="74">
        <v>16.2</v>
      </c>
      <c r="F55" s="70"/>
      <c r="G55" s="114"/>
      <c r="H55" s="70"/>
    </row>
    <row r="56" spans="1:8" x14ac:dyDescent="0.35">
      <c r="A56" s="72">
        <v>305</v>
      </c>
      <c r="B56" s="72" t="s">
        <v>57</v>
      </c>
      <c r="C56" s="74">
        <v>21.7</v>
      </c>
      <c r="F56" s="70"/>
      <c r="G56" s="114"/>
      <c r="H56" s="70"/>
    </row>
    <row r="57" spans="1:8" x14ac:dyDescent="0.35">
      <c r="A57" s="72">
        <v>306</v>
      </c>
      <c r="B57" s="72" t="s">
        <v>58</v>
      </c>
      <c r="C57" s="74">
        <v>11.8</v>
      </c>
      <c r="F57" s="70"/>
      <c r="G57" s="114"/>
      <c r="H57" s="70"/>
    </row>
    <row r="58" spans="1:8" x14ac:dyDescent="0.35">
      <c r="A58" s="72">
        <v>317</v>
      </c>
      <c r="B58" s="72" t="s">
        <v>59</v>
      </c>
      <c r="C58" s="74">
        <v>13</v>
      </c>
      <c r="F58" s="70"/>
      <c r="G58" s="114"/>
      <c r="H58" s="70"/>
    </row>
    <row r="59" spans="1:8" x14ac:dyDescent="0.35">
      <c r="A59" s="72">
        <v>318</v>
      </c>
      <c r="B59" s="72" t="s">
        <v>60</v>
      </c>
      <c r="C59" s="74">
        <v>13.4</v>
      </c>
      <c r="F59" s="70"/>
      <c r="G59" s="114"/>
      <c r="H59" s="70"/>
    </row>
    <row r="60" spans="1:8" x14ac:dyDescent="0.35">
      <c r="A60" s="72">
        <v>325</v>
      </c>
      <c r="B60" s="72" t="s">
        <v>61</v>
      </c>
      <c r="C60" s="74">
        <v>12.4</v>
      </c>
      <c r="F60" s="70"/>
      <c r="G60" s="114"/>
      <c r="H60" s="70"/>
    </row>
    <row r="61" spans="1:8" x14ac:dyDescent="0.35">
      <c r="A61" s="72">
        <v>331</v>
      </c>
      <c r="B61" s="72" t="s">
        <v>950</v>
      </c>
      <c r="C61" s="115">
        <v>22.5</v>
      </c>
      <c r="D61" s="153"/>
      <c r="F61" s="70"/>
      <c r="G61" s="114"/>
      <c r="H61" s="70"/>
    </row>
    <row r="62" spans="1:8" x14ac:dyDescent="0.35">
      <c r="A62" s="72">
        <v>334</v>
      </c>
      <c r="B62" s="72" t="s">
        <v>62</v>
      </c>
      <c r="C62" s="74">
        <v>34.5</v>
      </c>
      <c r="F62" s="70"/>
      <c r="G62" s="114"/>
      <c r="H62" s="70"/>
    </row>
    <row r="63" spans="1:8" x14ac:dyDescent="0.35">
      <c r="A63" s="72">
        <v>336</v>
      </c>
      <c r="B63" s="72" t="s">
        <v>63</v>
      </c>
      <c r="C63" s="74">
        <v>22.1</v>
      </c>
      <c r="F63" s="70"/>
      <c r="G63" s="114"/>
      <c r="H63" s="70"/>
    </row>
    <row r="64" spans="1:8" x14ac:dyDescent="0.35">
      <c r="A64" s="72">
        <v>337</v>
      </c>
      <c r="B64" s="72" t="s">
        <v>64</v>
      </c>
      <c r="C64" s="74">
        <v>24.1</v>
      </c>
      <c r="F64" s="70"/>
      <c r="G64" s="114"/>
      <c r="H64" s="70"/>
    </row>
    <row r="65" spans="1:8" x14ac:dyDescent="0.35">
      <c r="A65" s="72">
        <v>340</v>
      </c>
      <c r="B65" s="72" t="s">
        <v>65</v>
      </c>
      <c r="C65" s="74">
        <v>28.1</v>
      </c>
      <c r="F65" s="70"/>
      <c r="G65" s="114"/>
      <c r="H65" s="70"/>
    </row>
    <row r="66" spans="1:8" x14ac:dyDescent="0.35">
      <c r="A66" s="72">
        <v>342</v>
      </c>
      <c r="B66" s="72" t="s">
        <v>489</v>
      </c>
      <c r="C66" s="74">
        <v>23.4</v>
      </c>
      <c r="F66" s="70"/>
      <c r="G66" s="114"/>
      <c r="H66" s="70"/>
    </row>
    <row r="67" spans="1:8" x14ac:dyDescent="0.35">
      <c r="A67" s="72">
        <v>347</v>
      </c>
      <c r="B67" s="72" t="s">
        <v>621</v>
      </c>
      <c r="C67" s="74">
        <v>22.2</v>
      </c>
      <c r="F67" s="70"/>
      <c r="G67" s="114"/>
      <c r="H67" s="70"/>
    </row>
    <row r="68" spans="1:8" x14ac:dyDescent="0.35">
      <c r="A68" s="72">
        <v>353</v>
      </c>
      <c r="B68" s="72" t="s">
        <v>622</v>
      </c>
      <c r="C68" s="74">
        <v>21.5</v>
      </c>
      <c r="F68" s="70"/>
      <c r="G68" s="114"/>
      <c r="H68" s="70"/>
    </row>
    <row r="69" spans="1:8" x14ac:dyDescent="0.35">
      <c r="A69" s="72">
        <v>359</v>
      </c>
      <c r="B69" s="72" t="s">
        <v>66</v>
      </c>
      <c r="C69" s="74">
        <v>14.3</v>
      </c>
      <c r="F69" s="70"/>
      <c r="G69" s="114"/>
      <c r="H69" s="70"/>
    </row>
    <row r="70" spans="1:8" x14ac:dyDescent="0.35">
      <c r="A70" s="72">
        <v>362</v>
      </c>
      <c r="B70" s="72" t="s">
        <v>67</v>
      </c>
      <c r="C70" s="74">
        <v>31.5</v>
      </c>
      <c r="F70" s="70"/>
      <c r="G70" s="114"/>
      <c r="H70" s="70"/>
    </row>
    <row r="71" spans="1:8" x14ac:dyDescent="0.35">
      <c r="A71" s="72">
        <v>364</v>
      </c>
      <c r="B71" s="72" t="s">
        <v>490</v>
      </c>
      <c r="C71" s="74">
        <v>21.9</v>
      </c>
      <c r="F71" s="70"/>
      <c r="G71" s="114"/>
      <c r="H71" s="70"/>
    </row>
    <row r="72" spans="1:8" x14ac:dyDescent="0.35">
      <c r="A72" s="72">
        <v>365</v>
      </c>
      <c r="B72" s="72" t="s">
        <v>491</v>
      </c>
      <c r="C72" s="74">
        <v>21.4</v>
      </c>
      <c r="F72" s="70"/>
      <c r="G72" s="114"/>
      <c r="H72" s="70"/>
    </row>
    <row r="73" spans="1:8" x14ac:dyDescent="0.35">
      <c r="A73" s="72">
        <v>367</v>
      </c>
      <c r="B73" s="72" t="s">
        <v>68</v>
      </c>
      <c r="C73" s="74">
        <v>24.6</v>
      </c>
      <c r="F73" s="70"/>
      <c r="G73" s="114"/>
      <c r="H73" s="70"/>
    </row>
    <row r="74" spans="1:8" x14ac:dyDescent="0.35">
      <c r="A74" s="72">
        <v>369</v>
      </c>
      <c r="B74" s="72" t="s">
        <v>623</v>
      </c>
      <c r="C74" s="74">
        <v>21.3</v>
      </c>
      <c r="F74" s="70"/>
      <c r="G74" s="114"/>
      <c r="H74" s="70"/>
    </row>
    <row r="75" spans="1:8" x14ac:dyDescent="0.35">
      <c r="A75" s="72">
        <v>374</v>
      </c>
      <c r="B75" s="72" t="s">
        <v>624</v>
      </c>
      <c r="C75" s="74">
        <v>21.3</v>
      </c>
      <c r="F75" s="70"/>
      <c r="G75" s="114"/>
      <c r="H75" s="70"/>
    </row>
    <row r="76" spans="1:8" x14ac:dyDescent="0.35">
      <c r="A76" s="72">
        <v>375</v>
      </c>
      <c r="B76" s="72" t="s">
        <v>625</v>
      </c>
      <c r="C76" s="74">
        <v>22</v>
      </c>
      <c r="F76" s="70"/>
      <c r="G76" s="114"/>
      <c r="H76" s="70"/>
    </row>
    <row r="77" spans="1:8" x14ac:dyDescent="0.35">
      <c r="A77" s="72">
        <v>378</v>
      </c>
      <c r="B77" s="72" t="s">
        <v>626</v>
      </c>
      <c r="C77" s="74">
        <v>26.4</v>
      </c>
      <c r="F77" s="70"/>
      <c r="G77" s="114"/>
      <c r="H77" s="70"/>
    </row>
    <row r="78" spans="1:8" x14ac:dyDescent="0.35">
      <c r="A78" s="72">
        <v>379</v>
      </c>
      <c r="B78" s="72" t="s">
        <v>627</v>
      </c>
      <c r="C78" s="74">
        <v>26.4</v>
      </c>
      <c r="F78" s="70"/>
      <c r="G78" s="114"/>
      <c r="H78" s="70"/>
    </row>
    <row r="79" spans="1:8" x14ac:dyDescent="0.35">
      <c r="A79" s="72">
        <v>380</v>
      </c>
      <c r="B79" s="72" t="s">
        <v>628</v>
      </c>
      <c r="C79" s="74">
        <v>21.5</v>
      </c>
      <c r="F79" s="70"/>
      <c r="G79" s="114"/>
      <c r="H79" s="70"/>
    </row>
    <row r="80" spans="1:8" x14ac:dyDescent="0.35">
      <c r="A80" s="72">
        <v>389</v>
      </c>
      <c r="B80" s="72" t="s">
        <v>629</v>
      </c>
      <c r="C80" s="74">
        <v>22.8</v>
      </c>
      <c r="F80" s="70"/>
      <c r="G80" s="114"/>
      <c r="H80" s="70"/>
    </row>
    <row r="81" spans="1:8" x14ac:dyDescent="0.35">
      <c r="A81" s="72">
        <v>395</v>
      </c>
      <c r="B81" s="72" t="s">
        <v>69</v>
      </c>
      <c r="C81" s="74">
        <v>26.4</v>
      </c>
      <c r="F81" s="70"/>
      <c r="G81" s="114"/>
      <c r="H81" s="70"/>
    </row>
    <row r="82" spans="1:8" x14ac:dyDescent="0.35">
      <c r="A82" s="72">
        <v>396</v>
      </c>
      <c r="B82" s="72" t="s">
        <v>630</v>
      </c>
      <c r="C82" s="74">
        <v>26.4</v>
      </c>
      <c r="F82" s="70"/>
      <c r="G82" s="114"/>
      <c r="H82" s="70"/>
    </row>
    <row r="83" spans="1:8" x14ac:dyDescent="0.35">
      <c r="A83" s="72">
        <v>397</v>
      </c>
      <c r="B83" s="72" t="s">
        <v>631</v>
      </c>
      <c r="C83" s="74">
        <v>22.3</v>
      </c>
      <c r="F83" s="70"/>
      <c r="G83" s="114"/>
      <c r="H83" s="70"/>
    </row>
    <row r="84" spans="1:8" x14ac:dyDescent="0.35">
      <c r="A84" s="72">
        <v>399</v>
      </c>
      <c r="B84" s="72" t="s">
        <v>632</v>
      </c>
      <c r="C84" s="74">
        <v>22</v>
      </c>
      <c r="F84" s="70"/>
      <c r="G84" s="114"/>
      <c r="H84" s="70"/>
    </row>
    <row r="85" spans="1:8" x14ac:dyDescent="0.35">
      <c r="A85" s="72">
        <v>400</v>
      </c>
      <c r="B85" s="72" t="s">
        <v>70</v>
      </c>
      <c r="C85" s="74">
        <v>19.2</v>
      </c>
      <c r="F85" s="70"/>
      <c r="G85" s="114"/>
      <c r="H85" s="70"/>
    </row>
    <row r="86" spans="1:8" x14ac:dyDescent="0.35">
      <c r="A86" s="72">
        <v>401</v>
      </c>
      <c r="B86" s="72" t="s">
        <v>71</v>
      </c>
      <c r="C86" s="74">
        <v>19.899999999999999</v>
      </c>
      <c r="F86" s="70"/>
      <c r="G86" s="114"/>
      <c r="H86" s="70"/>
    </row>
    <row r="87" spans="1:8" x14ac:dyDescent="0.35">
      <c r="A87" s="72">
        <v>403</v>
      </c>
      <c r="B87" s="72" t="s">
        <v>633</v>
      </c>
      <c r="C87" s="74">
        <v>23.1</v>
      </c>
      <c r="F87" s="70"/>
      <c r="G87" s="114"/>
      <c r="H87" s="70"/>
    </row>
    <row r="88" spans="1:8" x14ac:dyDescent="0.35">
      <c r="A88" s="72">
        <v>404</v>
      </c>
      <c r="B88" s="72" t="s">
        <v>634</v>
      </c>
      <c r="C88" s="74">
        <v>21.9</v>
      </c>
      <c r="F88" s="70"/>
      <c r="G88" s="114"/>
      <c r="H88" s="70"/>
    </row>
    <row r="89" spans="1:8" x14ac:dyDescent="0.35">
      <c r="A89" s="72">
        <v>410</v>
      </c>
      <c r="B89" s="72" t="s">
        <v>635</v>
      </c>
      <c r="C89" s="74">
        <v>29</v>
      </c>
      <c r="F89" s="70"/>
      <c r="G89" s="114"/>
      <c r="H89" s="70"/>
    </row>
    <row r="90" spans="1:8" x14ac:dyDescent="0.35">
      <c r="A90" s="72">
        <v>413</v>
      </c>
      <c r="B90" s="72" t="s">
        <v>72</v>
      </c>
      <c r="C90" s="74">
        <v>23.4</v>
      </c>
      <c r="F90" s="70"/>
      <c r="G90" s="114"/>
      <c r="H90" s="70"/>
    </row>
    <row r="91" spans="1:8" x14ac:dyDescent="0.35">
      <c r="A91" s="72">
        <v>414</v>
      </c>
      <c r="B91" s="72" t="s">
        <v>636</v>
      </c>
      <c r="C91" s="74">
        <v>21.2</v>
      </c>
      <c r="F91" s="70"/>
      <c r="G91" s="114"/>
      <c r="H91" s="70"/>
    </row>
    <row r="92" spans="1:8" x14ac:dyDescent="0.35">
      <c r="A92" s="72">
        <v>415</v>
      </c>
      <c r="B92" s="72" t="s">
        <v>73</v>
      </c>
      <c r="C92" s="74">
        <v>22.1</v>
      </c>
      <c r="F92" s="70"/>
      <c r="G92" s="114"/>
      <c r="H92" s="70"/>
    </row>
    <row r="93" spans="1:8" x14ac:dyDescent="0.35">
      <c r="A93" s="72">
        <v>416</v>
      </c>
      <c r="B93" s="72" t="s">
        <v>637</v>
      </c>
      <c r="C93" s="74">
        <v>26.4</v>
      </c>
      <c r="F93" s="70"/>
      <c r="G93" s="114"/>
      <c r="H93" s="70"/>
    </row>
    <row r="94" spans="1:8" x14ac:dyDescent="0.35">
      <c r="A94" s="72">
        <v>417</v>
      </c>
      <c r="B94" s="72" t="s">
        <v>638</v>
      </c>
      <c r="C94" s="74">
        <v>21.1</v>
      </c>
      <c r="F94" s="70"/>
      <c r="G94" s="114"/>
      <c r="H94" s="70"/>
    </row>
    <row r="95" spans="1:8" x14ac:dyDescent="0.35">
      <c r="A95" s="72">
        <v>418</v>
      </c>
      <c r="B95" s="72" t="s">
        <v>639</v>
      </c>
      <c r="C95" s="74">
        <v>23.3</v>
      </c>
      <c r="F95" s="70"/>
      <c r="G95" s="114"/>
      <c r="H95" s="70"/>
    </row>
    <row r="96" spans="1:8" x14ac:dyDescent="0.35">
      <c r="A96" s="72">
        <v>420</v>
      </c>
      <c r="B96" s="72" t="s">
        <v>74</v>
      </c>
      <c r="C96" s="74">
        <v>21.5</v>
      </c>
      <c r="F96" s="70"/>
      <c r="G96" s="114"/>
      <c r="H96" s="70"/>
    </row>
    <row r="97" spans="1:8" x14ac:dyDescent="0.35">
      <c r="A97" s="72">
        <v>421</v>
      </c>
      <c r="B97" s="72" t="s">
        <v>640</v>
      </c>
      <c r="C97" s="74">
        <v>21.9</v>
      </c>
      <c r="F97" s="70"/>
      <c r="G97" s="114"/>
      <c r="H97" s="70"/>
    </row>
    <row r="98" spans="1:8" x14ac:dyDescent="0.35">
      <c r="A98" s="72">
        <v>422</v>
      </c>
      <c r="B98" s="72" t="s">
        <v>396</v>
      </c>
      <c r="C98" s="74">
        <v>23.8</v>
      </c>
      <c r="F98" s="70"/>
      <c r="G98" s="114"/>
      <c r="H98" s="70"/>
    </row>
    <row r="99" spans="1:8" x14ac:dyDescent="0.35">
      <c r="A99" s="72">
        <v>423</v>
      </c>
      <c r="B99" s="72" t="s">
        <v>75</v>
      </c>
      <c r="C99" s="74">
        <v>21.5</v>
      </c>
      <c r="F99" s="70"/>
      <c r="G99" s="114"/>
      <c r="H99" s="70"/>
    </row>
    <row r="100" spans="1:8" x14ac:dyDescent="0.35">
      <c r="A100" s="72">
        <v>424</v>
      </c>
      <c r="B100" s="72" t="s">
        <v>76</v>
      </c>
      <c r="C100" s="74">
        <v>21.5</v>
      </c>
      <c r="F100" s="70"/>
      <c r="G100" s="114"/>
      <c r="H100" s="70"/>
    </row>
    <row r="101" spans="1:8" x14ac:dyDescent="0.35">
      <c r="A101" s="72">
        <v>425</v>
      </c>
      <c r="B101" s="72" t="s">
        <v>641</v>
      </c>
      <c r="C101" s="74">
        <v>26</v>
      </c>
      <c r="F101" s="70"/>
      <c r="G101" s="114"/>
      <c r="H101" s="70"/>
    </row>
    <row r="102" spans="1:8" x14ac:dyDescent="0.35">
      <c r="A102" s="72">
        <v>426</v>
      </c>
      <c r="B102" s="72" t="s">
        <v>400</v>
      </c>
      <c r="C102" s="74">
        <v>24.2</v>
      </c>
      <c r="F102" s="70"/>
      <c r="G102" s="114"/>
      <c r="H102" s="70"/>
    </row>
    <row r="103" spans="1:8" x14ac:dyDescent="0.35">
      <c r="A103" s="72">
        <v>427</v>
      </c>
      <c r="B103" s="72" t="s">
        <v>391</v>
      </c>
      <c r="C103" s="74">
        <v>22.2</v>
      </c>
      <c r="F103" s="70"/>
      <c r="G103" s="114"/>
      <c r="H103" s="70"/>
    </row>
    <row r="104" spans="1:8" x14ac:dyDescent="0.35">
      <c r="A104" s="72">
        <v>429</v>
      </c>
      <c r="B104" s="72" t="s">
        <v>642</v>
      </c>
      <c r="C104" s="74">
        <v>28.8</v>
      </c>
      <c r="F104" s="70"/>
      <c r="G104" s="114"/>
      <c r="H104" s="70"/>
    </row>
    <row r="105" spans="1:8" x14ac:dyDescent="0.35">
      <c r="A105" s="72">
        <v>430</v>
      </c>
      <c r="B105" s="72" t="s">
        <v>643</v>
      </c>
      <c r="C105" s="74">
        <v>23.5</v>
      </c>
      <c r="F105" s="70"/>
      <c r="G105" s="114"/>
      <c r="H105" s="70"/>
    </row>
    <row r="106" spans="1:8" x14ac:dyDescent="0.35">
      <c r="A106" s="72">
        <v>431</v>
      </c>
      <c r="B106" s="72" t="s">
        <v>77</v>
      </c>
      <c r="C106" s="74">
        <v>23.4</v>
      </c>
      <c r="F106" s="70"/>
      <c r="G106" s="114"/>
      <c r="H106" s="70"/>
    </row>
    <row r="107" spans="1:8" x14ac:dyDescent="0.35">
      <c r="A107" s="72">
        <v>432</v>
      </c>
      <c r="B107" s="72" t="s">
        <v>78</v>
      </c>
      <c r="C107" s="74">
        <v>28.9</v>
      </c>
      <c r="F107" s="70"/>
      <c r="G107" s="114"/>
      <c r="H107" s="70"/>
    </row>
    <row r="108" spans="1:8" x14ac:dyDescent="0.35">
      <c r="A108" s="72">
        <v>434</v>
      </c>
      <c r="B108" s="72" t="s">
        <v>644</v>
      </c>
      <c r="C108" s="74">
        <v>24.5</v>
      </c>
      <c r="F108" s="70"/>
      <c r="G108" s="114"/>
      <c r="H108" s="70"/>
    </row>
    <row r="109" spans="1:8" x14ac:dyDescent="0.35">
      <c r="A109" s="72">
        <v>435</v>
      </c>
      <c r="B109" s="72" t="s">
        <v>645</v>
      </c>
      <c r="C109" s="74">
        <v>24.2</v>
      </c>
      <c r="F109" s="70"/>
      <c r="G109" s="114"/>
      <c r="H109" s="70"/>
    </row>
    <row r="110" spans="1:8" x14ac:dyDescent="0.35">
      <c r="A110" s="72">
        <v>436</v>
      </c>
      <c r="B110" s="72" t="s">
        <v>646</v>
      </c>
      <c r="C110" s="74">
        <v>30.7</v>
      </c>
      <c r="F110" s="70"/>
      <c r="G110" s="114"/>
      <c r="H110" s="70"/>
    </row>
    <row r="111" spans="1:8" x14ac:dyDescent="0.35">
      <c r="A111" s="72">
        <v>437</v>
      </c>
      <c r="B111" s="72" t="s">
        <v>647</v>
      </c>
      <c r="C111" s="74">
        <v>22.5</v>
      </c>
      <c r="F111" s="70"/>
      <c r="G111" s="114"/>
      <c r="H111" s="70"/>
    </row>
    <row r="112" spans="1:8" x14ac:dyDescent="0.35">
      <c r="A112" s="72">
        <v>438</v>
      </c>
      <c r="B112" s="72" t="s">
        <v>648</v>
      </c>
      <c r="C112" s="74">
        <v>22</v>
      </c>
      <c r="F112" s="70"/>
      <c r="G112" s="114"/>
      <c r="H112" s="70"/>
    </row>
    <row r="113" spans="1:8" x14ac:dyDescent="0.35">
      <c r="A113" s="72">
        <v>439</v>
      </c>
      <c r="B113" s="72" t="s">
        <v>79</v>
      </c>
      <c r="C113" s="74">
        <v>30.8</v>
      </c>
      <c r="F113" s="70"/>
      <c r="G113" s="114"/>
      <c r="H113" s="70"/>
    </row>
    <row r="114" spans="1:8" x14ac:dyDescent="0.35">
      <c r="A114" s="72">
        <v>440</v>
      </c>
      <c r="B114" s="72" t="s">
        <v>492</v>
      </c>
      <c r="C114" s="74">
        <v>21.4</v>
      </c>
      <c r="F114" s="70"/>
      <c r="G114" s="114"/>
      <c r="H114" s="70"/>
    </row>
    <row r="115" spans="1:8" x14ac:dyDescent="0.35">
      <c r="A115" s="72">
        <v>441</v>
      </c>
      <c r="B115" s="72" t="s">
        <v>80</v>
      </c>
      <c r="C115" s="74">
        <v>24.2</v>
      </c>
      <c r="F115" s="70"/>
      <c r="G115" s="114"/>
      <c r="H115" s="70"/>
    </row>
    <row r="116" spans="1:8" x14ac:dyDescent="0.35">
      <c r="A116" s="72">
        <v>443</v>
      </c>
      <c r="B116" s="72" t="s">
        <v>649</v>
      </c>
      <c r="C116" s="74">
        <v>23.2</v>
      </c>
      <c r="F116" s="70"/>
      <c r="G116" s="114"/>
      <c r="H116" s="70"/>
    </row>
    <row r="117" spans="1:8" x14ac:dyDescent="0.35">
      <c r="A117" s="72">
        <v>444</v>
      </c>
      <c r="B117" s="72" t="s">
        <v>493</v>
      </c>
      <c r="C117" s="74">
        <v>26.4</v>
      </c>
      <c r="F117" s="70"/>
      <c r="G117" s="114"/>
      <c r="H117" s="70"/>
    </row>
    <row r="118" spans="1:8" x14ac:dyDescent="0.35">
      <c r="A118" s="72">
        <v>445</v>
      </c>
      <c r="B118" s="72" t="s">
        <v>494</v>
      </c>
      <c r="C118" s="74">
        <v>25.1</v>
      </c>
      <c r="F118" s="70"/>
      <c r="G118" s="114"/>
      <c r="H118" s="70"/>
    </row>
    <row r="119" spans="1:8" x14ac:dyDescent="0.35">
      <c r="A119" s="72">
        <v>446</v>
      </c>
      <c r="B119" s="72" t="s">
        <v>650</v>
      </c>
      <c r="C119" s="74">
        <v>23</v>
      </c>
      <c r="F119" s="70"/>
      <c r="G119" s="114"/>
      <c r="H119" s="70"/>
    </row>
    <row r="120" spans="1:8" x14ac:dyDescent="0.35">
      <c r="A120" s="72">
        <v>447</v>
      </c>
      <c r="B120" s="72" t="s">
        <v>651</v>
      </c>
      <c r="C120" s="74">
        <v>21.3</v>
      </c>
      <c r="F120" s="70"/>
      <c r="G120" s="114"/>
      <c r="H120" s="70"/>
    </row>
    <row r="121" spans="1:8" x14ac:dyDescent="0.35">
      <c r="A121" s="72">
        <v>448</v>
      </c>
      <c r="B121" s="72" t="s">
        <v>81</v>
      </c>
      <c r="C121" s="74">
        <v>26.4</v>
      </c>
      <c r="F121" s="70"/>
      <c r="G121" s="114"/>
      <c r="H121" s="70"/>
    </row>
    <row r="122" spans="1:8" x14ac:dyDescent="0.35">
      <c r="A122" s="72">
        <v>449</v>
      </c>
      <c r="B122" s="72" t="s">
        <v>82</v>
      </c>
      <c r="C122" s="74">
        <v>26.4</v>
      </c>
      <c r="F122" s="70"/>
      <c r="G122" s="114"/>
      <c r="H122" s="70"/>
    </row>
    <row r="123" spans="1:8" x14ac:dyDescent="0.35">
      <c r="A123" s="72">
        <v>450</v>
      </c>
      <c r="B123" s="72" t="s">
        <v>652</v>
      </c>
      <c r="C123" s="74">
        <v>26.4</v>
      </c>
      <c r="F123" s="70"/>
      <c r="G123" s="114"/>
      <c r="H123" s="70"/>
    </row>
    <row r="124" spans="1:8" x14ac:dyDescent="0.35">
      <c r="A124" s="72">
        <v>451</v>
      </c>
      <c r="B124" s="72" t="s">
        <v>83</v>
      </c>
      <c r="C124" s="74">
        <v>26.4</v>
      </c>
      <c r="F124" s="70"/>
      <c r="G124" s="114"/>
      <c r="H124" s="70"/>
    </row>
    <row r="125" spans="1:8" x14ac:dyDescent="0.35">
      <c r="A125" s="72">
        <v>452</v>
      </c>
      <c r="B125" s="72" t="s">
        <v>653</v>
      </c>
      <c r="C125" s="74">
        <v>26.4</v>
      </c>
      <c r="F125" s="70"/>
      <c r="G125" s="114"/>
      <c r="H125" s="70"/>
    </row>
    <row r="126" spans="1:8" x14ac:dyDescent="0.35">
      <c r="A126" s="72">
        <v>454</v>
      </c>
      <c r="B126" s="72" t="s">
        <v>84</v>
      </c>
      <c r="C126" s="74">
        <v>23.4</v>
      </c>
      <c r="F126" s="70"/>
      <c r="G126" s="114"/>
      <c r="H126" s="70"/>
    </row>
    <row r="127" spans="1:8" x14ac:dyDescent="0.35">
      <c r="A127" s="72">
        <v>455</v>
      </c>
      <c r="B127" s="72" t="s">
        <v>654</v>
      </c>
      <c r="C127" s="74">
        <v>23.7</v>
      </c>
      <c r="F127" s="70"/>
      <c r="G127" s="114"/>
      <c r="H127" s="70"/>
    </row>
    <row r="128" spans="1:8" x14ac:dyDescent="0.35">
      <c r="A128" s="72">
        <v>456</v>
      </c>
      <c r="B128" s="72" t="s">
        <v>85</v>
      </c>
      <c r="C128" s="74">
        <v>23.4</v>
      </c>
      <c r="F128" s="70"/>
      <c r="G128" s="114"/>
      <c r="H128" s="70"/>
    </row>
    <row r="129" spans="1:8" x14ac:dyDescent="0.35">
      <c r="A129" s="72">
        <v>458</v>
      </c>
      <c r="B129" s="72" t="s">
        <v>655</v>
      </c>
      <c r="C129" s="74">
        <v>21.6</v>
      </c>
      <c r="F129" s="70"/>
      <c r="G129" s="114"/>
      <c r="H129" s="70"/>
    </row>
    <row r="130" spans="1:8" x14ac:dyDescent="0.35">
      <c r="A130" s="72">
        <v>460</v>
      </c>
      <c r="B130" s="72" t="s">
        <v>495</v>
      </c>
      <c r="C130" s="74">
        <v>25.3</v>
      </c>
      <c r="F130" s="70"/>
      <c r="G130" s="114"/>
      <c r="H130" s="70"/>
    </row>
    <row r="131" spans="1:8" x14ac:dyDescent="0.35">
      <c r="A131" s="72">
        <v>463</v>
      </c>
      <c r="B131" s="72" t="s">
        <v>656</v>
      </c>
      <c r="C131" s="74">
        <v>23</v>
      </c>
      <c r="F131" s="70"/>
      <c r="G131" s="114"/>
      <c r="H131" s="70"/>
    </row>
    <row r="132" spans="1:8" x14ac:dyDescent="0.35">
      <c r="A132" s="72">
        <v>464</v>
      </c>
      <c r="B132" s="72" t="s">
        <v>86</v>
      </c>
      <c r="C132" s="74">
        <v>0</v>
      </c>
      <c r="F132" s="70"/>
      <c r="G132" s="114"/>
      <c r="H132" s="70"/>
    </row>
    <row r="133" spans="1:8" x14ac:dyDescent="0.35">
      <c r="A133" s="72">
        <v>467</v>
      </c>
      <c r="B133" s="72" t="s">
        <v>657</v>
      </c>
      <c r="C133" s="74">
        <v>21.3</v>
      </c>
      <c r="F133" s="70"/>
      <c r="G133" s="114"/>
      <c r="H133" s="70"/>
    </row>
    <row r="134" spans="1:8" x14ac:dyDescent="0.35">
      <c r="A134" s="72">
        <v>471</v>
      </c>
      <c r="B134" s="72" t="s">
        <v>87</v>
      </c>
      <c r="C134" s="74">
        <v>25.1</v>
      </c>
      <c r="F134" s="70"/>
      <c r="G134" s="114"/>
      <c r="H134" s="70"/>
    </row>
    <row r="135" spans="1:8" x14ac:dyDescent="0.35">
      <c r="A135" s="72">
        <v>474</v>
      </c>
      <c r="B135" s="72" t="s">
        <v>658</v>
      </c>
      <c r="C135" s="74">
        <v>25.2</v>
      </c>
      <c r="F135" s="70"/>
      <c r="G135" s="114"/>
      <c r="H135" s="70"/>
    </row>
    <row r="136" spans="1:8" x14ac:dyDescent="0.35">
      <c r="A136" s="72">
        <v>475</v>
      </c>
      <c r="B136" s="72" t="s">
        <v>659</v>
      </c>
      <c r="C136" s="74">
        <v>29.2</v>
      </c>
      <c r="F136" s="70"/>
      <c r="G136" s="114"/>
      <c r="H136" s="70"/>
    </row>
    <row r="137" spans="1:8" x14ac:dyDescent="0.35">
      <c r="A137" s="72">
        <v>476</v>
      </c>
      <c r="B137" s="72" t="s">
        <v>660</v>
      </c>
      <c r="C137" s="74">
        <v>26.4</v>
      </c>
      <c r="F137" s="70"/>
      <c r="G137" s="114"/>
      <c r="H137" s="70"/>
    </row>
    <row r="138" spans="1:8" x14ac:dyDescent="0.35">
      <c r="A138" s="72">
        <v>477</v>
      </c>
      <c r="B138" s="72" t="s">
        <v>955</v>
      </c>
      <c r="C138" s="74">
        <v>23.3</v>
      </c>
      <c r="F138" s="70"/>
      <c r="G138" s="114"/>
      <c r="H138" s="70"/>
    </row>
    <row r="139" spans="1:8" x14ac:dyDescent="0.35">
      <c r="A139" s="72">
        <v>478</v>
      </c>
      <c r="B139" s="72" t="s">
        <v>661</v>
      </c>
      <c r="C139" s="74">
        <v>22.2</v>
      </c>
      <c r="F139" s="70"/>
      <c r="G139" s="114"/>
      <c r="H139" s="70"/>
    </row>
    <row r="140" spans="1:8" x14ac:dyDescent="0.35">
      <c r="A140" s="72">
        <v>479</v>
      </c>
      <c r="B140" s="72" t="s">
        <v>88</v>
      </c>
      <c r="C140" s="74">
        <v>22.8</v>
      </c>
      <c r="F140" s="70"/>
      <c r="G140" s="114"/>
      <c r="H140" s="70"/>
    </row>
    <row r="141" spans="1:8" x14ac:dyDescent="0.35">
      <c r="A141" s="72">
        <v>480</v>
      </c>
      <c r="B141" s="72" t="s">
        <v>662</v>
      </c>
      <c r="C141" s="74">
        <v>25.5</v>
      </c>
      <c r="F141" s="70"/>
      <c r="G141" s="114"/>
      <c r="H141" s="70"/>
    </row>
    <row r="142" spans="1:8" x14ac:dyDescent="0.35">
      <c r="A142" s="72">
        <v>481</v>
      </c>
      <c r="B142" s="72" t="s">
        <v>496</v>
      </c>
      <c r="C142" s="74">
        <v>25.2</v>
      </c>
      <c r="F142" s="70"/>
      <c r="G142" s="114"/>
      <c r="H142" s="70"/>
    </row>
    <row r="143" spans="1:8" x14ac:dyDescent="0.35">
      <c r="A143" s="72">
        <v>486</v>
      </c>
      <c r="B143" s="72" t="s">
        <v>89</v>
      </c>
      <c r="C143" s="74">
        <v>12.9</v>
      </c>
      <c r="F143" s="70"/>
      <c r="G143" s="114"/>
      <c r="H143" s="70"/>
    </row>
    <row r="144" spans="1:8" x14ac:dyDescent="0.35">
      <c r="A144" s="72">
        <v>487</v>
      </c>
      <c r="B144" s="72" t="s">
        <v>90</v>
      </c>
      <c r="C144" s="74">
        <v>27.5</v>
      </c>
      <c r="F144" s="70"/>
      <c r="G144" s="114"/>
      <c r="H144" s="70"/>
    </row>
    <row r="145" spans="1:8" x14ac:dyDescent="0.35">
      <c r="A145" s="72">
        <v>488</v>
      </c>
      <c r="B145" s="72" t="s">
        <v>663</v>
      </c>
      <c r="C145" s="74">
        <v>21.9</v>
      </c>
      <c r="F145" s="70"/>
      <c r="G145" s="114"/>
      <c r="H145" s="70"/>
    </row>
    <row r="146" spans="1:8" x14ac:dyDescent="0.35">
      <c r="A146" s="72">
        <v>493</v>
      </c>
      <c r="B146" s="72" t="s">
        <v>664</v>
      </c>
      <c r="C146" s="74">
        <v>22.1</v>
      </c>
      <c r="F146" s="70"/>
      <c r="G146" s="114"/>
      <c r="H146" s="70"/>
    </row>
    <row r="147" spans="1:8" x14ac:dyDescent="0.35">
      <c r="A147" s="72">
        <v>496</v>
      </c>
      <c r="B147" s="72" t="s">
        <v>91</v>
      </c>
      <c r="C147" s="74">
        <v>21.5</v>
      </c>
      <c r="F147" s="70"/>
      <c r="G147" s="114"/>
      <c r="H147" s="70"/>
    </row>
    <row r="148" spans="1:8" x14ac:dyDescent="0.35">
      <c r="A148" s="72">
        <v>498</v>
      </c>
      <c r="B148" s="72" t="s">
        <v>497</v>
      </c>
      <c r="C148" s="74">
        <v>25.3</v>
      </c>
      <c r="F148" s="70"/>
      <c r="G148" s="114"/>
      <c r="H148" s="70"/>
    </row>
    <row r="149" spans="1:8" x14ac:dyDescent="0.35">
      <c r="A149" s="72">
        <v>499</v>
      </c>
      <c r="B149" s="72" t="s">
        <v>665</v>
      </c>
      <c r="C149" s="74">
        <v>29.1</v>
      </c>
      <c r="F149" s="70"/>
      <c r="G149" s="114"/>
      <c r="H149" s="70"/>
    </row>
    <row r="150" spans="1:8" x14ac:dyDescent="0.35">
      <c r="A150" s="72">
        <v>501</v>
      </c>
      <c r="B150" s="72" t="s">
        <v>666</v>
      </c>
      <c r="C150" s="74">
        <v>24.6</v>
      </c>
      <c r="F150" s="70"/>
      <c r="G150" s="114"/>
      <c r="H150" s="70"/>
    </row>
    <row r="151" spans="1:8" x14ac:dyDescent="0.35">
      <c r="A151" s="72">
        <v>506</v>
      </c>
      <c r="B151" s="72" t="s">
        <v>667</v>
      </c>
      <c r="C151" s="74">
        <v>25.1</v>
      </c>
      <c r="F151" s="70"/>
      <c r="G151" s="114"/>
      <c r="H151" s="70"/>
    </row>
    <row r="152" spans="1:8" x14ac:dyDescent="0.35">
      <c r="A152" s="72">
        <v>507</v>
      </c>
      <c r="B152" s="72" t="s">
        <v>668</v>
      </c>
      <c r="C152" s="74">
        <v>21.5</v>
      </c>
      <c r="F152" s="70"/>
      <c r="G152" s="114"/>
      <c r="H152" s="70"/>
    </row>
    <row r="153" spans="1:8" x14ac:dyDescent="0.35">
      <c r="A153" s="72">
        <v>510</v>
      </c>
      <c r="B153" s="72" t="s">
        <v>498</v>
      </c>
      <c r="C153" s="74">
        <v>9.6</v>
      </c>
      <c r="F153" s="70"/>
      <c r="G153" s="114"/>
      <c r="H153" s="70"/>
    </row>
    <row r="154" spans="1:8" x14ac:dyDescent="0.35">
      <c r="A154" s="72">
        <v>514</v>
      </c>
      <c r="B154" s="72" t="s">
        <v>499</v>
      </c>
      <c r="C154" s="74">
        <v>18.5</v>
      </c>
      <c r="F154" s="70"/>
      <c r="G154" s="114"/>
      <c r="H154" s="70"/>
    </row>
    <row r="155" spans="1:8" x14ac:dyDescent="0.35">
      <c r="A155" s="72">
        <v>516</v>
      </c>
      <c r="B155" s="72" t="s">
        <v>500</v>
      </c>
      <c r="C155" s="74">
        <v>14.1</v>
      </c>
      <c r="F155" s="70"/>
      <c r="G155" s="114"/>
      <c r="H155" s="70"/>
    </row>
    <row r="156" spans="1:8" x14ac:dyDescent="0.35">
      <c r="A156" s="72">
        <v>525</v>
      </c>
      <c r="B156" s="72" t="s">
        <v>92</v>
      </c>
      <c r="C156" s="74">
        <v>26.5</v>
      </c>
      <c r="F156" s="70"/>
      <c r="G156" s="114"/>
      <c r="H156" s="70"/>
    </row>
    <row r="157" spans="1:8" x14ac:dyDescent="0.35">
      <c r="A157" s="72">
        <v>526</v>
      </c>
      <c r="B157" s="72" t="s">
        <v>669</v>
      </c>
      <c r="C157" s="74">
        <v>22.1</v>
      </c>
      <c r="F157" s="70"/>
      <c r="G157" s="114"/>
      <c r="H157" s="70"/>
    </row>
    <row r="158" spans="1:8" x14ac:dyDescent="0.35">
      <c r="A158" s="72">
        <v>527</v>
      </c>
      <c r="B158" s="72" t="s">
        <v>93</v>
      </c>
      <c r="C158" s="74">
        <v>23</v>
      </c>
      <c r="F158" s="70"/>
      <c r="G158" s="114"/>
      <c r="H158" s="70"/>
    </row>
    <row r="159" spans="1:8" x14ac:dyDescent="0.35">
      <c r="A159" s="72">
        <v>528</v>
      </c>
      <c r="B159" s="72" t="s">
        <v>670</v>
      </c>
      <c r="C159" s="74">
        <v>24.1</v>
      </c>
      <c r="F159" s="70"/>
      <c r="G159" s="114"/>
      <c r="H159" s="70"/>
    </row>
    <row r="160" spans="1:8" x14ac:dyDescent="0.35">
      <c r="A160" s="72">
        <v>530</v>
      </c>
      <c r="B160" s="72" t="s">
        <v>94</v>
      </c>
      <c r="C160" s="74">
        <v>7.8</v>
      </c>
      <c r="F160" s="70"/>
      <c r="G160" s="114"/>
      <c r="H160" s="70"/>
    </row>
    <row r="161" spans="1:8" x14ac:dyDescent="0.35">
      <c r="A161" s="72">
        <v>531</v>
      </c>
      <c r="B161" s="72" t="s">
        <v>95</v>
      </c>
      <c r="C161" s="74">
        <v>0.8</v>
      </c>
      <c r="F161" s="70"/>
      <c r="G161" s="114"/>
      <c r="H161" s="70"/>
    </row>
    <row r="162" spans="1:8" x14ac:dyDescent="0.35">
      <c r="A162" s="72">
        <v>533</v>
      </c>
      <c r="B162" s="72" t="s">
        <v>671</v>
      </c>
      <c r="C162" s="74">
        <v>21.3</v>
      </c>
      <c r="F162" s="70"/>
      <c r="G162" s="114"/>
      <c r="H162" s="70"/>
    </row>
    <row r="163" spans="1:8" x14ac:dyDescent="0.35">
      <c r="A163" s="72">
        <v>534</v>
      </c>
      <c r="B163" s="72" t="s">
        <v>96</v>
      </c>
      <c r="C163" s="74">
        <v>7.6</v>
      </c>
      <c r="F163" s="70"/>
      <c r="G163" s="114"/>
      <c r="H163" s="70"/>
    </row>
    <row r="164" spans="1:8" x14ac:dyDescent="0.35">
      <c r="A164" s="72">
        <v>536</v>
      </c>
      <c r="B164" s="72" t="s">
        <v>97</v>
      </c>
      <c r="C164" s="74">
        <v>23.7</v>
      </c>
      <c r="F164" s="70"/>
      <c r="G164" s="114"/>
      <c r="H164" s="70"/>
    </row>
    <row r="165" spans="1:8" x14ac:dyDescent="0.35">
      <c r="A165" s="72">
        <v>537</v>
      </c>
      <c r="B165" s="72" t="s">
        <v>401</v>
      </c>
      <c r="C165" s="74">
        <v>29.5</v>
      </c>
      <c r="F165" s="70"/>
      <c r="G165" s="114"/>
      <c r="H165" s="70"/>
    </row>
    <row r="166" spans="1:8" x14ac:dyDescent="0.35">
      <c r="A166" s="72">
        <v>540</v>
      </c>
      <c r="B166" s="72" t="s">
        <v>672</v>
      </c>
      <c r="C166" s="74">
        <v>29.3</v>
      </c>
      <c r="F166" s="70"/>
      <c r="G166" s="114"/>
      <c r="H166" s="70"/>
    </row>
    <row r="167" spans="1:8" x14ac:dyDescent="0.35">
      <c r="A167" s="72">
        <v>542</v>
      </c>
      <c r="B167" s="72" t="s">
        <v>673</v>
      </c>
      <c r="C167" s="74">
        <v>21.5</v>
      </c>
      <c r="F167" s="70"/>
      <c r="G167" s="114"/>
      <c r="H167" s="70"/>
    </row>
    <row r="168" spans="1:8" x14ac:dyDescent="0.35">
      <c r="A168" s="72">
        <v>544</v>
      </c>
      <c r="B168" s="72" t="s">
        <v>674</v>
      </c>
      <c r="C168" s="74">
        <v>25.4</v>
      </c>
      <c r="F168" s="70"/>
      <c r="G168" s="114"/>
      <c r="H168" s="70"/>
    </row>
    <row r="169" spans="1:8" x14ac:dyDescent="0.35">
      <c r="A169" s="72">
        <v>545</v>
      </c>
      <c r="B169" s="72" t="s">
        <v>402</v>
      </c>
      <c r="C169" s="74">
        <v>30.9</v>
      </c>
      <c r="F169" s="70"/>
      <c r="G169" s="114"/>
      <c r="H169" s="70"/>
    </row>
    <row r="170" spans="1:8" x14ac:dyDescent="0.35">
      <c r="A170" s="72">
        <v>547</v>
      </c>
      <c r="B170" s="72" t="s">
        <v>98</v>
      </c>
      <c r="C170" s="74">
        <v>16.3</v>
      </c>
      <c r="F170" s="70"/>
      <c r="G170" s="114"/>
      <c r="H170" s="70"/>
    </row>
    <row r="171" spans="1:8" x14ac:dyDescent="0.35">
      <c r="A171" s="72">
        <v>550</v>
      </c>
      <c r="B171" s="72" t="s">
        <v>99</v>
      </c>
      <c r="C171" s="74">
        <v>26.4</v>
      </c>
      <c r="F171" s="70"/>
      <c r="G171" s="114"/>
      <c r="H171" s="70"/>
    </row>
    <row r="172" spans="1:8" x14ac:dyDescent="0.35">
      <c r="A172" s="72">
        <v>551</v>
      </c>
      <c r="B172" s="72" t="s">
        <v>675</v>
      </c>
      <c r="C172" s="74">
        <v>25.1</v>
      </c>
      <c r="F172" s="70"/>
      <c r="G172" s="114"/>
      <c r="H172" s="70"/>
    </row>
    <row r="173" spans="1:8" x14ac:dyDescent="0.35">
      <c r="A173" s="72">
        <v>552</v>
      </c>
      <c r="B173" s="72" t="s">
        <v>676</v>
      </c>
      <c r="C173" s="74">
        <v>21.5</v>
      </c>
      <c r="F173" s="70"/>
      <c r="G173" s="114"/>
      <c r="H173" s="70"/>
    </row>
    <row r="174" spans="1:8" x14ac:dyDescent="0.35">
      <c r="A174" s="72">
        <v>554</v>
      </c>
      <c r="B174" s="72" t="s">
        <v>501</v>
      </c>
      <c r="C174" s="74">
        <v>23.7</v>
      </c>
      <c r="F174" s="70"/>
      <c r="G174" s="114"/>
      <c r="H174" s="70"/>
    </row>
    <row r="175" spans="1:8" x14ac:dyDescent="0.35">
      <c r="A175" s="72">
        <v>556</v>
      </c>
      <c r="B175" s="72" t="s">
        <v>502</v>
      </c>
      <c r="C175" s="74">
        <v>23.3</v>
      </c>
      <c r="F175" s="70"/>
      <c r="G175" s="114"/>
      <c r="H175" s="70"/>
    </row>
    <row r="176" spans="1:8" x14ac:dyDescent="0.35">
      <c r="A176" s="72">
        <v>557</v>
      </c>
      <c r="B176" s="72" t="s">
        <v>503</v>
      </c>
      <c r="C176" s="74">
        <v>22.2</v>
      </c>
      <c r="F176" s="70"/>
      <c r="G176" s="114"/>
      <c r="H176" s="70"/>
    </row>
    <row r="177" spans="1:8" x14ac:dyDescent="0.35">
      <c r="A177" s="72">
        <v>558</v>
      </c>
      <c r="B177" s="72" t="s">
        <v>100</v>
      </c>
      <c r="C177" s="74">
        <v>23.5</v>
      </c>
      <c r="F177" s="70"/>
      <c r="G177" s="114"/>
      <c r="H177" s="70"/>
    </row>
    <row r="178" spans="1:8" x14ac:dyDescent="0.35">
      <c r="A178" s="72">
        <v>563</v>
      </c>
      <c r="B178" s="72" t="s">
        <v>677</v>
      </c>
      <c r="C178" s="74">
        <v>26.4</v>
      </c>
      <c r="F178" s="70"/>
      <c r="G178" s="114"/>
      <c r="H178" s="70"/>
    </row>
    <row r="179" spans="1:8" x14ac:dyDescent="0.35">
      <c r="A179" s="72">
        <v>564</v>
      </c>
      <c r="B179" s="72" t="s">
        <v>678</v>
      </c>
      <c r="C179" s="74">
        <v>21.3</v>
      </c>
      <c r="F179" s="70"/>
      <c r="G179" s="114"/>
      <c r="H179" s="70"/>
    </row>
    <row r="180" spans="1:8" x14ac:dyDescent="0.35">
      <c r="A180" s="72">
        <v>565</v>
      </c>
      <c r="B180" s="72" t="s">
        <v>679</v>
      </c>
      <c r="C180" s="74">
        <v>21.5</v>
      </c>
      <c r="F180" s="70"/>
      <c r="G180" s="114"/>
      <c r="H180" s="70"/>
    </row>
    <row r="181" spans="1:8" x14ac:dyDescent="0.35">
      <c r="A181" s="72">
        <v>566</v>
      </c>
      <c r="B181" s="72" t="s">
        <v>101</v>
      </c>
      <c r="C181" s="74">
        <v>25.4</v>
      </c>
      <c r="F181" s="70"/>
      <c r="G181" s="114"/>
      <c r="H181" s="70"/>
    </row>
    <row r="182" spans="1:8" x14ac:dyDescent="0.35">
      <c r="A182" s="72">
        <v>567</v>
      </c>
      <c r="B182" s="72" t="s">
        <v>102</v>
      </c>
      <c r="C182" s="74">
        <v>22.4</v>
      </c>
      <c r="F182" s="70"/>
      <c r="G182" s="114"/>
      <c r="H182" s="70"/>
    </row>
    <row r="183" spans="1:8" x14ac:dyDescent="0.35">
      <c r="A183" s="72">
        <v>570</v>
      </c>
      <c r="B183" s="72" t="s">
        <v>103</v>
      </c>
      <c r="C183" s="74">
        <v>22.2</v>
      </c>
      <c r="F183" s="70"/>
      <c r="G183" s="114"/>
      <c r="H183" s="70"/>
    </row>
    <row r="184" spans="1:8" x14ac:dyDescent="0.35">
      <c r="A184" s="72">
        <v>575</v>
      </c>
      <c r="B184" s="72" t="s">
        <v>104</v>
      </c>
      <c r="C184" s="74">
        <v>23.4</v>
      </c>
      <c r="F184" s="70"/>
      <c r="G184" s="114"/>
      <c r="H184" s="70"/>
    </row>
    <row r="185" spans="1:8" x14ac:dyDescent="0.35">
      <c r="A185" s="72">
        <v>576</v>
      </c>
      <c r="B185" s="72" t="s">
        <v>105</v>
      </c>
      <c r="C185" s="74">
        <v>25.4</v>
      </c>
      <c r="F185" s="70"/>
      <c r="G185" s="114"/>
      <c r="H185" s="70"/>
    </row>
    <row r="186" spans="1:8" x14ac:dyDescent="0.35">
      <c r="A186" s="72">
        <v>578</v>
      </c>
      <c r="B186" s="72" t="s">
        <v>680</v>
      </c>
      <c r="C186" s="74">
        <v>30.9</v>
      </c>
      <c r="F186" s="70"/>
      <c r="G186" s="114"/>
      <c r="H186" s="70"/>
    </row>
    <row r="187" spans="1:8" x14ac:dyDescent="0.35">
      <c r="A187" s="72">
        <v>579</v>
      </c>
      <c r="B187" s="72" t="s">
        <v>681</v>
      </c>
      <c r="C187" s="74">
        <v>24.2</v>
      </c>
      <c r="F187" s="70"/>
      <c r="G187" s="114"/>
      <c r="H187" s="70"/>
    </row>
    <row r="188" spans="1:8" x14ac:dyDescent="0.35">
      <c r="A188" s="72">
        <v>580</v>
      </c>
      <c r="B188" s="72" t="s">
        <v>682</v>
      </c>
      <c r="C188" s="74">
        <v>25</v>
      </c>
      <c r="F188" s="70"/>
      <c r="G188" s="114"/>
      <c r="H188" s="70"/>
    </row>
    <row r="189" spans="1:8" x14ac:dyDescent="0.35">
      <c r="A189" s="72">
        <v>581</v>
      </c>
      <c r="B189" s="72" t="s">
        <v>106</v>
      </c>
      <c r="C189" s="74">
        <v>28</v>
      </c>
      <c r="F189" s="70"/>
      <c r="G189" s="114"/>
      <c r="H189" s="70"/>
    </row>
    <row r="190" spans="1:8" x14ac:dyDescent="0.35">
      <c r="A190" s="72">
        <v>582</v>
      </c>
      <c r="B190" s="72" t="s">
        <v>683</v>
      </c>
      <c r="C190" s="74">
        <v>21.9</v>
      </c>
      <c r="F190" s="70"/>
      <c r="G190" s="114"/>
      <c r="H190" s="70"/>
    </row>
    <row r="191" spans="1:8" x14ac:dyDescent="0.35">
      <c r="A191" s="72">
        <v>585</v>
      </c>
      <c r="B191" s="72" t="s">
        <v>504</v>
      </c>
      <c r="C191" s="74">
        <v>25.3</v>
      </c>
      <c r="F191" s="70"/>
      <c r="G191" s="114"/>
      <c r="H191" s="70"/>
    </row>
    <row r="192" spans="1:8" x14ac:dyDescent="0.35">
      <c r="A192" s="72">
        <v>586</v>
      </c>
      <c r="B192" s="72" t="s">
        <v>684</v>
      </c>
      <c r="C192" s="74">
        <v>26.4</v>
      </c>
      <c r="F192" s="70"/>
      <c r="G192" s="114"/>
      <c r="H192" s="70"/>
    </row>
    <row r="193" spans="1:8" x14ac:dyDescent="0.35">
      <c r="A193" s="72">
        <v>587</v>
      </c>
      <c r="B193" s="72" t="s">
        <v>685</v>
      </c>
      <c r="C193" s="74">
        <v>20.399999999999999</v>
      </c>
      <c r="F193" s="70"/>
      <c r="G193" s="114"/>
      <c r="H193" s="70"/>
    </row>
    <row r="194" spans="1:8" x14ac:dyDescent="0.35">
      <c r="A194" s="72">
        <v>589</v>
      </c>
      <c r="B194" s="72" t="s">
        <v>107</v>
      </c>
      <c r="C194" s="74">
        <v>24.5</v>
      </c>
      <c r="F194" s="70"/>
      <c r="G194" s="114"/>
      <c r="H194" s="70"/>
    </row>
    <row r="195" spans="1:8" x14ac:dyDescent="0.35">
      <c r="A195" s="72">
        <v>600</v>
      </c>
      <c r="B195" s="72" t="s">
        <v>108</v>
      </c>
      <c r="C195" s="74">
        <v>10.4</v>
      </c>
      <c r="F195" s="70"/>
      <c r="G195" s="114"/>
      <c r="H195" s="70"/>
    </row>
    <row r="196" spans="1:8" x14ac:dyDescent="0.35">
      <c r="A196" s="72">
        <v>605</v>
      </c>
      <c r="B196" s="72" t="s">
        <v>109</v>
      </c>
      <c r="C196" s="74">
        <v>17.600000000000001</v>
      </c>
      <c r="F196" s="70"/>
      <c r="G196" s="114"/>
      <c r="H196" s="70"/>
    </row>
    <row r="197" spans="1:8" x14ac:dyDescent="0.35">
      <c r="A197" s="72">
        <v>616</v>
      </c>
      <c r="B197" s="72" t="s">
        <v>505</v>
      </c>
      <c r="C197" s="74">
        <v>17.7</v>
      </c>
      <c r="F197" s="70"/>
      <c r="G197" s="114"/>
      <c r="H197" s="70"/>
    </row>
    <row r="198" spans="1:8" x14ac:dyDescent="0.35">
      <c r="A198" s="72">
        <v>621</v>
      </c>
      <c r="B198" s="72" t="s">
        <v>686</v>
      </c>
      <c r="C198" s="74">
        <v>23.7</v>
      </c>
      <c r="F198" s="70"/>
      <c r="G198" s="114"/>
      <c r="H198" s="70"/>
    </row>
    <row r="199" spans="1:8" x14ac:dyDescent="0.35">
      <c r="A199" s="72">
        <v>625</v>
      </c>
      <c r="B199" s="72" t="s">
        <v>687</v>
      </c>
      <c r="C199" s="74">
        <v>22.1</v>
      </c>
      <c r="F199" s="70"/>
      <c r="G199" s="114"/>
      <c r="H199" s="70"/>
    </row>
    <row r="200" spans="1:8" x14ac:dyDescent="0.35">
      <c r="A200" s="72">
        <v>626</v>
      </c>
      <c r="B200" s="72" t="s">
        <v>688</v>
      </c>
      <c r="C200" s="74">
        <v>22.1</v>
      </c>
      <c r="F200" s="70"/>
      <c r="G200" s="114"/>
      <c r="H200" s="70"/>
    </row>
    <row r="201" spans="1:8" x14ac:dyDescent="0.35">
      <c r="A201" s="72">
        <v>628</v>
      </c>
      <c r="B201" s="72" t="s">
        <v>689</v>
      </c>
      <c r="C201" s="74">
        <v>22.1</v>
      </c>
      <c r="F201" s="70"/>
      <c r="G201" s="114"/>
      <c r="H201" s="70"/>
    </row>
    <row r="202" spans="1:8" x14ac:dyDescent="0.35">
      <c r="A202" s="72">
        <v>630</v>
      </c>
      <c r="B202" s="72" t="s">
        <v>110</v>
      </c>
      <c r="C202" s="74">
        <v>21.9</v>
      </c>
      <c r="F202" s="70"/>
      <c r="G202" s="114"/>
      <c r="H202" s="70"/>
    </row>
    <row r="203" spans="1:8" x14ac:dyDescent="0.35">
      <c r="A203" s="72">
        <v>631</v>
      </c>
      <c r="B203" s="72" t="s">
        <v>111</v>
      </c>
      <c r="C203" s="74">
        <v>21.9</v>
      </c>
      <c r="F203" s="70"/>
      <c r="G203" s="114"/>
      <c r="H203" s="70"/>
    </row>
    <row r="204" spans="1:8" x14ac:dyDescent="0.35">
      <c r="A204" s="72">
        <v>633</v>
      </c>
      <c r="B204" s="72" t="s">
        <v>690</v>
      </c>
      <c r="C204" s="74">
        <v>28.2</v>
      </c>
      <c r="F204" s="70"/>
      <c r="G204" s="114"/>
      <c r="H204" s="70"/>
    </row>
    <row r="205" spans="1:8" x14ac:dyDescent="0.35">
      <c r="A205" s="72">
        <v>634</v>
      </c>
      <c r="B205" s="72" t="s">
        <v>112</v>
      </c>
      <c r="C205" s="74">
        <v>25.4</v>
      </c>
      <c r="F205" s="70"/>
      <c r="G205" s="114"/>
      <c r="H205" s="70"/>
    </row>
    <row r="206" spans="1:8" x14ac:dyDescent="0.35">
      <c r="A206" s="72">
        <v>637</v>
      </c>
      <c r="B206" s="72" t="s">
        <v>691</v>
      </c>
      <c r="C206" s="74">
        <v>22.1</v>
      </c>
      <c r="F206" s="70"/>
      <c r="G206" s="114"/>
      <c r="H206" s="70"/>
    </row>
    <row r="207" spans="1:8" x14ac:dyDescent="0.35">
      <c r="A207" s="72">
        <v>638</v>
      </c>
      <c r="B207" s="72" t="s">
        <v>113</v>
      </c>
      <c r="C207" s="74">
        <v>26.5</v>
      </c>
      <c r="F207" s="70"/>
      <c r="G207" s="114"/>
      <c r="H207" s="70"/>
    </row>
    <row r="208" spans="1:8" x14ac:dyDescent="0.35">
      <c r="A208" s="72">
        <v>639</v>
      </c>
      <c r="B208" s="72" t="s">
        <v>692</v>
      </c>
      <c r="C208" s="74">
        <v>30.6</v>
      </c>
      <c r="F208" s="70"/>
      <c r="G208" s="114"/>
      <c r="H208" s="70"/>
    </row>
    <row r="209" spans="1:8" x14ac:dyDescent="0.35">
      <c r="A209" s="72">
        <v>641</v>
      </c>
      <c r="B209" s="72" t="s">
        <v>693</v>
      </c>
      <c r="C209" s="74">
        <v>25.4</v>
      </c>
      <c r="F209" s="70"/>
      <c r="G209" s="114"/>
      <c r="H209" s="70"/>
    </row>
    <row r="210" spans="1:8" x14ac:dyDescent="0.35">
      <c r="A210" s="72">
        <v>647</v>
      </c>
      <c r="B210" s="72" t="s">
        <v>114</v>
      </c>
      <c r="C210" s="74">
        <v>25.4</v>
      </c>
      <c r="F210" s="70"/>
      <c r="G210" s="114"/>
      <c r="H210" s="70"/>
    </row>
    <row r="211" spans="1:8" x14ac:dyDescent="0.35">
      <c r="A211" s="72">
        <v>649</v>
      </c>
      <c r="B211" s="72" t="s">
        <v>694</v>
      </c>
      <c r="C211" s="74">
        <v>26.4</v>
      </c>
      <c r="F211" s="70"/>
      <c r="G211" s="114"/>
      <c r="H211" s="70"/>
    </row>
    <row r="212" spans="1:8" x14ac:dyDescent="0.35">
      <c r="A212" s="72">
        <v>650</v>
      </c>
      <c r="B212" s="72" t="s">
        <v>115</v>
      </c>
      <c r="C212" s="74">
        <v>23.7</v>
      </c>
      <c r="F212" s="70"/>
      <c r="G212" s="114"/>
      <c r="H212" s="70"/>
    </row>
    <row r="213" spans="1:8" x14ac:dyDescent="0.35">
      <c r="A213" s="72">
        <v>651</v>
      </c>
      <c r="B213" s="72" t="s">
        <v>695</v>
      </c>
      <c r="C213" s="74">
        <v>26.4</v>
      </c>
      <c r="F213" s="70"/>
      <c r="G213" s="114"/>
      <c r="H213" s="70"/>
    </row>
    <row r="214" spans="1:8" x14ac:dyDescent="0.35">
      <c r="A214" s="72">
        <v>652</v>
      </c>
      <c r="B214" s="72" t="s">
        <v>696</v>
      </c>
      <c r="C214" s="74">
        <v>25.1</v>
      </c>
      <c r="F214" s="70"/>
      <c r="G214" s="114"/>
      <c r="H214" s="70"/>
    </row>
    <row r="215" spans="1:8" x14ac:dyDescent="0.35">
      <c r="A215" s="72">
        <v>656</v>
      </c>
      <c r="B215" s="72" t="s">
        <v>116</v>
      </c>
      <c r="C215" s="74">
        <v>22.1</v>
      </c>
      <c r="F215" s="70"/>
      <c r="G215" s="114"/>
      <c r="H215" s="70"/>
    </row>
    <row r="216" spans="1:8" x14ac:dyDescent="0.35">
      <c r="A216" s="72">
        <v>657</v>
      </c>
      <c r="B216" s="72" t="s">
        <v>117</v>
      </c>
      <c r="C216" s="74">
        <v>21.9</v>
      </c>
      <c r="F216" s="70"/>
      <c r="G216" s="114"/>
      <c r="H216" s="70"/>
    </row>
    <row r="217" spans="1:8" x14ac:dyDescent="0.35">
      <c r="A217" s="72">
        <v>658</v>
      </c>
      <c r="B217" s="72" t="s">
        <v>118</v>
      </c>
      <c r="C217" s="74">
        <v>21.9</v>
      </c>
      <c r="F217" s="70"/>
      <c r="G217" s="114"/>
      <c r="H217" s="70"/>
    </row>
    <row r="218" spans="1:8" x14ac:dyDescent="0.35">
      <c r="A218" s="72">
        <v>659</v>
      </c>
      <c r="B218" s="72" t="s">
        <v>697</v>
      </c>
      <c r="C218" s="74">
        <v>26.4</v>
      </c>
      <c r="F218" s="70"/>
      <c r="G218" s="114"/>
      <c r="H218" s="70"/>
    </row>
    <row r="219" spans="1:8" x14ac:dyDescent="0.35">
      <c r="A219" s="72">
        <v>660</v>
      </c>
      <c r="B219" s="72" t="s">
        <v>119</v>
      </c>
      <c r="C219" s="74">
        <v>29.3</v>
      </c>
      <c r="F219" s="70"/>
      <c r="G219" s="114"/>
      <c r="H219" s="70"/>
    </row>
    <row r="220" spans="1:8" x14ac:dyDescent="0.35">
      <c r="A220" s="72">
        <v>664</v>
      </c>
      <c r="B220" s="72" t="s">
        <v>120</v>
      </c>
      <c r="C220" s="74">
        <v>35.1</v>
      </c>
      <c r="F220" s="70"/>
      <c r="G220" s="114"/>
      <c r="H220" s="70"/>
    </row>
    <row r="221" spans="1:8" x14ac:dyDescent="0.35">
      <c r="A221" s="72">
        <v>665</v>
      </c>
      <c r="B221" s="72" t="s">
        <v>121</v>
      </c>
      <c r="C221" s="74">
        <v>12</v>
      </c>
      <c r="F221" s="70"/>
      <c r="G221" s="114"/>
      <c r="H221" s="70"/>
    </row>
    <row r="222" spans="1:8" x14ac:dyDescent="0.35">
      <c r="A222" s="72">
        <v>667</v>
      </c>
      <c r="B222" s="72" t="s">
        <v>698</v>
      </c>
      <c r="C222" s="74">
        <v>29.4</v>
      </c>
      <c r="F222" s="70"/>
      <c r="G222" s="114"/>
      <c r="H222" s="70"/>
    </row>
    <row r="223" spans="1:8" x14ac:dyDescent="0.35">
      <c r="A223" s="72">
        <v>668</v>
      </c>
      <c r="B223" s="72" t="s">
        <v>122</v>
      </c>
      <c r="C223" s="74">
        <v>23.5</v>
      </c>
      <c r="F223" s="70"/>
      <c r="G223" s="114"/>
      <c r="H223" s="70"/>
    </row>
    <row r="224" spans="1:8" x14ac:dyDescent="0.35">
      <c r="A224" s="72">
        <v>669</v>
      </c>
      <c r="B224" s="72" t="s">
        <v>123</v>
      </c>
      <c r="C224" s="74">
        <v>25.1</v>
      </c>
      <c r="F224" s="70"/>
      <c r="G224" s="114"/>
      <c r="H224" s="70"/>
    </row>
    <row r="225" spans="1:8" x14ac:dyDescent="0.35">
      <c r="A225" s="72">
        <v>671</v>
      </c>
      <c r="B225" s="72" t="s">
        <v>699</v>
      </c>
      <c r="C225" s="74">
        <v>28.2</v>
      </c>
      <c r="F225" s="70"/>
      <c r="G225" s="114"/>
      <c r="H225" s="70"/>
    </row>
    <row r="226" spans="1:8" x14ac:dyDescent="0.35">
      <c r="A226" s="72">
        <v>673</v>
      </c>
      <c r="B226" s="72" t="s">
        <v>700</v>
      </c>
      <c r="C226" s="74">
        <v>28.1</v>
      </c>
      <c r="F226" s="70"/>
      <c r="G226" s="114"/>
      <c r="H226" s="70"/>
    </row>
    <row r="227" spans="1:8" x14ac:dyDescent="0.35">
      <c r="A227" s="72">
        <v>675</v>
      </c>
      <c r="B227" s="72" t="s">
        <v>701</v>
      </c>
      <c r="C227" s="74">
        <v>34.5</v>
      </c>
      <c r="F227" s="70"/>
      <c r="G227" s="114"/>
      <c r="H227" s="70"/>
    </row>
    <row r="228" spans="1:8" x14ac:dyDescent="0.35">
      <c r="A228" s="72">
        <v>676</v>
      </c>
      <c r="B228" s="72" t="s">
        <v>702</v>
      </c>
      <c r="C228" s="74">
        <v>34.5</v>
      </c>
      <c r="F228" s="70"/>
      <c r="G228" s="114"/>
      <c r="H228" s="70"/>
    </row>
    <row r="229" spans="1:8" x14ac:dyDescent="0.35">
      <c r="A229" s="72">
        <v>677</v>
      </c>
      <c r="B229" s="72" t="s">
        <v>703</v>
      </c>
      <c r="C229" s="74">
        <v>34.5</v>
      </c>
      <c r="F229" s="70"/>
      <c r="G229" s="114"/>
      <c r="H229" s="70"/>
    </row>
    <row r="230" spans="1:8" x14ac:dyDescent="0.35">
      <c r="A230" s="72">
        <v>678</v>
      </c>
      <c r="B230" s="72" t="s">
        <v>704</v>
      </c>
      <c r="C230" s="74">
        <v>34.5</v>
      </c>
      <c r="F230" s="70"/>
      <c r="G230" s="114"/>
      <c r="H230" s="70"/>
    </row>
    <row r="231" spans="1:8" x14ac:dyDescent="0.35">
      <c r="A231" s="72">
        <v>679</v>
      </c>
      <c r="B231" s="72" t="s">
        <v>705</v>
      </c>
      <c r="C231" s="74">
        <v>21.5</v>
      </c>
      <c r="F231" s="70"/>
      <c r="G231" s="114"/>
      <c r="H231" s="70"/>
    </row>
    <row r="232" spans="1:8" x14ac:dyDescent="0.35">
      <c r="A232" s="72">
        <v>680</v>
      </c>
      <c r="B232" s="72" t="s">
        <v>951</v>
      </c>
      <c r="C232" s="74">
        <v>26.4</v>
      </c>
      <c r="F232" s="70"/>
      <c r="G232" s="114"/>
      <c r="H232" s="70"/>
    </row>
    <row r="233" spans="1:8" x14ac:dyDescent="0.35">
      <c r="A233" s="72">
        <v>682</v>
      </c>
      <c r="B233" s="72" t="s">
        <v>124</v>
      </c>
      <c r="C233" s="74">
        <v>23.7</v>
      </c>
      <c r="F233" s="70"/>
      <c r="G233" s="114"/>
      <c r="H233" s="70"/>
    </row>
    <row r="234" spans="1:8" x14ac:dyDescent="0.35">
      <c r="A234" s="72">
        <v>683</v>
      </c>
      <c r="B234" s="72" t="s">
        <v>706</v>
      </c>
      <c r="C234" s="74">
        <v>33.5</v>
      </c>
      <c r="F234" s="70"/>
      <c r="G234" s="114"/>
      <c r="H234" s="70"/>
    </row>
    <row r="235" spans="1:8" x14ac:dyDescent="0.35">
      <c r="A235" s="72">
        <v>684</v>
      </c>
      <c r="B235" s="72" t="s">
        <v>956</v>
      </c>
      <c r="C235" s="74">
        <v>17.5</v>
      </c>
      <c r="F235" s="70"/>
      <c r="G235" s="114"/>
      <c r="H235" s="70"/>
    </row>
    <row r="236" spans="1:8" x14ac:dyDescent="0.35">
      <c r="A236" s="72">
        <v>685</v>
      </c>
      <c r="B236" s="72" t="s">
        <v>707</v>
      </c>
      <c r="C236" s="74">
        <v>30.1</v>
      </c>
      <c r="F236" s="70"/>
      <c r="G236" s="114"/>
      <c r="H236" s="70"/>
    </row>
    <row r="237" spans="1:8" x14ac:dyDescent="0.35">
      <c r="A237" s="72">
        <v>686</v>
      </c>
      <c r="B237" s="72" t="s">
        <v>125</v>
      </c>
      <c r="C237" s="74">
        <v>25.2</v>
      </c>
      <c r="F237" s="70"/>
      <c r="G237" s="114"/>
      <c r="H237" s="70"/>
    </row>
    <row r="238" spans="1:8" x14ac:dyDescent="0.35">
      <c r="A238" s="72">
        <v>690</v>
      </c>
      <c r="B238" s="72" t="s">
        <v>708</v>
      </c>
      <c r="C238" s="74">
        <v>22.1</v>
      </c>
      <c r="F238" s="70"/>
      <c r="G238" s="114"/>
      <c r="H238" s="70"/>
    </row>
    <row r="239" spans="1:8" x14ac:dyDescent="0.35">
      <c r="A239" s="72">
        <v>691</v>
      </c>
      <c r="B239" s="72" t="s">
        <v>126</v>
      </c>
      <c r="C239" s="74">
        <v>21.9</v>
      </c>
      <c r="F239" s="70"/>
      <c r="G239" s="114"/>
      <c r="H239" s="70"/>
    </row>
    <row r="240" spans="1:8" x14ac:dyDescent="0.35">
      <c r="A240" s="72">
        <v>692</v>
      </c>
      <c r="B240" s="72" t="s">
        <v>709</v>
      </c>
      <c r="C240" s="74">
        <v>22.1</v>
      </c>
      <c r="F240" s="70"/>
      <c r="G240" s="114"/>
      <c r="H240" s="70"/>
    </row>
    <row r="241" spans="1:8" x14ac:dyDescent="0.35">
      <c r="A241" s="72">
        <v>693</v>
      </c>
      <c r="B241" s="72" t="s">
        <v>127</v>
      </c>
      <c r="C241" s="74">
        <v>22.2</v>
      </c>
      <c r="F241" s="70"/>
      <c r="G241" s="114"/>
      <c r="H241" s="70"/>
    </row>
    <row r="242" spans="1:8" x14ac:dyDescent="0.35">
      <c r="A242" s="72">
        <v>694</v>
      </c>
      <c r="B242" s="72" t="s">
        <v>128</v>
      </c>
      <c r="C242" s="74">
        <v>25.4</v>
      </c>
      <c r="F242" s="70"/>
      <c r="G242" s="114"/>
      <c r="H242" s="70"/>
    </row>
    <row r="243" spans="1:8" x14ac:dyDescent="0.35">
      <c r="A243" s="72">
        <v>695</v>
      </c>
      <c r="B243" s="72" t="s">
        <v>129</v>
      </c>
      <c r="C243" s="74">
        <v>33.299999999999997</v>
      </c>
      <c r="F243" s="70"/>
      <c r="G243" s="114"/>
      <c r="H243" s="70"/>
    </row>
    <row r="244" spans="1:8" x14ac:dyDescent="0.35">
      <c r="A244" s="72">
        <v>696</v>
      </c>
      <c r="B244" s="72" t="s">
        <v>130</v>
      </c>
      <c r="C244" s="74">
        <v>22.2</v>
      </c>
      <c r="F244" s="70"/>
      <c r="G244" s="114"/>
      <c r="H244" s="70"/>
    </row>
    <row r="245" spans="1:8" x14ac:dyDescent="0.35">
      <c r="A245" s="72">
        <v>697</v>
      </c>
      <c r="B245" s="72" t="s">
        <v>131</v>
      </c>
      <c r="C245" s="74">
        <v>25.4</v>
      </c>
      <c r="F245" s="70"/>
      <c r="G245" s="114"/>
      <c r="H245" s="70"/>
    </row>
    <row r="246" spans="1:8" x14ac:dyDescent="0.35">
      <c r="A246" s="72">
        <v>698</v>
      </c>
      <c r="B246" s="72" t="s">
        <v>132</v>
      </c>
      <c r="C246" s="74">
        <v>22.2</v>
      </c>
      <c r="F246" s="70"/>
      <c r="G246" s="114"/>
      <c r="H246" s="70"/>
    </row>
    <row r="247" spans="1:8" x14ac:dyDescent="0.35">
      <c r="A247" s="72">
        <v>699</v>
      </c>
      <c r="B247" s="72" t="s">
        <v>133</v>
      </c>
      <c r="C247" s="74">
        <v>22.2</v>
      </c>
      <c r="F247" s="70"/>
      <c r="G247" s="114"/>
      <c r="H247" s="70"/>
    </row>
    <row r="248" spans="1:8" x14ac:dyDescent="0.35">
      <c r="A248" s="72">
        <v>700</v>
      </c>
      <c r="B248" s="72" t="s">
        <v>134</v>
      </c>
      <c r="C248" s="74">
        <v>22.1</v>
      </c>
      <c r="F248" s="70"/>
      <c r="G248" s="114"/>
      <c r="H248" s="70"/>
    </row>
    <row r="249" spans="1:8" x14ac:dyDescent="0.35">
      <c r="A249" s="72">
        <v>701</v>
      </c>
      <c r="B249" s="72" t="s">
        <v>710</v>
      </c>
      <c r="C249" s="74">
        <v>27.6</v>
      </c>
      <c r="F249" s="70"/>
      <c r="G249" s="114"/>
      <c r="H249" s="70"/>
    </row>
    <row r="250" spans="1:8" x14ac:dyDescent="0.35">
      <c r="A250" s="72">
        <v>702</v>
      </c>
      <c r="B250" s="72" t="s">
        <v>711</v>
      </c>
      <c r="C250" s="74">
        <v>23.7</v>
      </c>
      <c r="F250" s="70"/>
      <c r="G250" s="114"/>
      <c r="H250" s="70"/>
    </row>
    <row r="251" spans="1:8" x14ac:dyDescent="0.35">
      <c r="A251" s="72">
        <v>703</v>
      </c>
      <c r="B251" s="72" t="s">
        <v>712</v>
      </c>
      <c r="C251" s="74">
        <v>25.8</v>
      </c>
      <c r="F251" s="70"/>
      <c r="G251" s="114"/>
      <c r="H251" s="70"/>
    </row>
    <row r="252" spans="1:8" x14ac:dyDescent="0.35">
      <c r="A252" s="72">
        <v>704</v>
      </c>
      <c r="B252" s="72" t="s">
        <v>135</v>
      </c>
      <c r="C252" s="74">
        <v>21.9</v>
      </c>
      <c r="F252" s="70"/>
      <c r="G252" s="114"/>
      <c r="H252" s="70"/>
    </row>
    <row r="253" spans="1:8" x14ac:dyDescent="0.35">
      <c r="A253" s="72">
        <v>705</v>
      </c>
      <c r="B253" s="72" t="s">
        <v>713</v>
      </c>
      <c r="C253" s="74">
        <v>28.2</v>
      </c>
      <c r="F253" s="70"/>
      <c r="G253" s="114"/>
      <c r="H253" s="70"/>
    </row>
    <row r="254" spans="1:8" x14ac:dyDescent="0.35">
      <c r="A254" s="72">
        <v>706</v>
      </c>
      <c r="B254" s="72" t="s">
        <v>136</v>
      </c>
      <c r="C254" s="74">
        <v>25.6</v>
      </c>
      <c r="F254" s="70"/>
      <c r="G254" s="114"/>
      <c r="H254" s="70"/>
    </row>
    <row r="255" spans="1:8" x14ac:dyDescent="0.35">
      <c r="A255" s="72">
        <v>708</v>
      </c>
      <c r="B255" s="72" t="s">
        <v>403</v>
      </c>
      <c r="C255" s="74">
        <v>30</v>
      </c>
      <c r="F255" s="70"/>
      <c r="G255" s="114"/>
      <c r="H255" s="70"/>
    </row>
    <row r="256" spans="1:8" x14ac:dyDescent="0.35">
      <c r="A256" s="72">
        <v>709</v>
      </c>
      <c r="B256" s="72" t="s">
        <v>714</v>
      </c>
      <c r="C256" s="74">
        <v>27.5</v>
      </c>
      <c r="F256" s="70"/>
      <c r="G256" s="114"/>
      <c r="H256" s="70"/>
    </row>
    <row r="257" spans="1:8" x14ac:dyDescent="0.35">
      <c r="A257" s="72">
        <v>711</v>
      </c>
      <c r="B257" s="72" t="s">
        <v>404</v>
      </c>
      <c r="C257" s="74">
        <v>26.3</v>
      </c>
      <c r="F257" s="70"/>
      <c r="G257" s="114"/>
      <c r="H257" s="70"/>
    </row>
    <row r="258" spans="1:8" x14ac:dyDescent="0.35">
      <c r="A258" s="72">
        <v>712</v>
      </c>
      <c r="B258" s="72" t="s">
        <v>715</v>
      </c>
      <c r="C258" s="74">
        <v>25.8</v>
      </c>
      <c r="F258" s="70"/>
      <c r="G258" s="114"/>
      <c r="H258" s="70"/>
    </row>
    <row r="259" spans="1:8" x14ac:dyDescent="0.35">
      <c r="A259" s="72">
        <v>713</v>
      </c>
      <c r="B259" s="72" t="s">
        <v>137</v>
      </c>
      <c r="C259" s="74">
        <v>22.1</v>
      </c>
      <c r="F259" s="70"/>
      <c r="G259" s="114"/>
      <c r="H259" s="70"/>
    </row>
    <row r="260" spans="1:8" x14ac:dyDescent="0.35">
      <c r="A260" s="72">
        <v>714</v>
      </c>
      <c r="B260" s="72" t="s">
        <v>138</v>
      </c>
      <c r="C260" s="74">
        <v>24.4</v>
      </c>
      <c r="F260" s="70"/>
      <c r="G260" s="114"/>
      <c r="H260" s="70"/>
    </row>
    <row r="261" spans="1:8" x14ac:dyDescent="0.35">
      <c r="A261" s="72">
        <v>719</v>
      </c>
      <c r="B261" s="72" t="s">
        <v>139</v>
      </c>
      <c r="C261" s="74">
        <v>27.2</v>
      </c>
      <c r="F261" s="70"/>
      <c r="G261" s="114"/>
      <c r="H261" s="70"/>
    </row>
    <row r="262" spans="1:8" x14ac:dyDescent="0.35">
      <c r="A262" s="72">
        <v>720</v>
      </c>
      <c r="B262" s="72" t="s">
        <v>140</v>
      </c>
      <c r="C262" s="74">
        <v>27.2</v>
      </c>
      <c r="F262" s="70"/>
      <c r="G262" s="114"/>
      <c r="H262" s="70"/>
    </row>
    <row r="263" spans="1:8" x14ac:dyDescent="0.35">
      <c r="A263" s="72">
        <v>721</v>
      </c>
      <c r="B263" s="72" t="s">
        <v>141</v>
      </c>
      <c r="C263" s="74">
        <v>27.2</v>
      </c>
      <c r="F263" s="70"/>
      <c r="G263" s="114"/>
      <c r="H263" s="70"/>
    </row>
    <row r="264" spans="1:8" x14ac:dyDescent="0.35">
      <c r="A264" s="72">
        <v>722</v>
      </c>
      <c r="B264" s="72" t="s">
        <v>142</v>
      </c>
      <c r="C264" s="74">
        <v>23.7</v>
      </c>
      <c r="F264" s="70"/>
      <c r="G264" s="114"/>
      <c r="H264" s="70"/>
    </row>
    <row r="265" spans="1:8" x14ac:dyDescent="0.35">
      <c r="A265" s="72">
        <v>723</v>
      </c>
      <c r="B265" s="72" t="s">
        <v>143</v>
      </c>
      <c r="C265" s="74">
        <v>27.2</v>
      </c>
      <c r="F265" s="70"/>
      <c r="G265" s="114"/>
      <c r="H265" s="70"/>
    </row>
    <row r="266" spans="1:8" x14ac:dyDescent="0.35">
      <c r="A266" s="72">
        <v>725</v>
      </c>
      <c r="B266" s="72" t="s">
        <v>144</v>
      </c>
      <c r="C266" s="74">
        <v>27.2</v>
      </c>
      <c r="F266" s="70"/>
      <c r="G266" s="114"/>
      <c r="H266" s="70"/>
    </row>
    <row r="267" spans="1:8" x14ac:dyDescent="0.35">
      <c r="A267" s="72">
        <v>726</v>
      </c>
      <c r="B267" s="72" t="s">
        <v>145</v>
      </c>
      <c r="C267" s="74">
        <v>25.4</v>
      </c>
      <c r="F267" s="70"/>
      <c r="G267" s="114"/>
      <c r="H267" s="70"/>
    </row>
    <row r="268" spans="1:8" x14ac:dyDescent="0.35">
      <c r="A268" s="72">
        <v>727</v>
      </c>
      <c r="B268" s="72" t="s">
        <v>716</v>
      </c>
      <c r="C268" s="74">
        <v>26.2</v>
      </c>
      <c r="F268" s="70"/>
      <c r="G268" s="114"/>
      <c r="H268" s="70"/>
    </row>
    <row r="269" spans="1:8" x14ac:dyDescent="0.35">
      <c r="A269" s="72">
        <v>728</v>
      </c>
      <c r="B269" s="72" t="s">
        <v>717</v>
      </c>
      <c r="C269" s="74">
        <v>26.2</v>
      </c>
      <c r="F269" s="70"/>
      <c r="G269" s="114"/>
      <c r="H269" s="70"/>
    </row>
    <row r="270" spans="1:8" x14ac:dyDescent="0.35">
      <c r="A270" s="72">
        <v>729</v>
      </c>
      <c r="B270" s="72" t="s">
        <v>718</v>
      </c>
      <c r="C270" s="74">
        <v>26.2</v>
      </c>
      <c r="F270" s="70"/>
      <c r="G270" s="114"/>
      <c r="H270" s="70"/>
    </row>
    <row r="271" spans="1:8" x14ac:dyDescent="0.35">
      <c r="A271" s="72">
        <v>730</v>
      </c>
      <c r="B271" s="72" t="s">
        <v>506</v>
      </c>
      <c r="C271" s="74">
        <v>23.7</v>
      </c>
      <c r="F271" s="70"/>
      <c r="G271" s="114"/>
      <c r="H271" s="70"/>
    </row>
    <row r="272" spans="1:8" x14ac:dyDescent="0.35">
      <c r="A272" s="72">
        <v>731</v>
      </c>
      <c r="B272" s="72" t="s">
        <v>719</v>
      </c>
      <c r="C272" s="74">
        <v>28.2</v>
      </c>
      <c r="F272" s="70"/>
      <c r="G272" s="114"/>
      <c r="H272" s="70"/>
    </row>
    <row r="273" spans="1:8" x14ac:dyDescent="0.35">
      <c r="A273" s="72">
        <v>735</v>
      </c>
      <c r="B273" s="72" t="s">
        <v>146</v>
      </c>
      <c r="C273" s="74">
        <v>23.7</v>
      </c>
      <c r="F273" s="70"/>
      <c r="G273" s="114"/>
      <c r="H273" s="70"/>
    </row>
    <row r="274" spans="1:8" x14ac:dyDescent="0.35">
      <c r="A274" s="72">
        <v>737</v>
      </c>
      <c r="B274" s="72" t="s">
        <v>720</v>
      </c>
      <c r="C274" s="74">
        <v>22.2</v>
      </c>
      <c r="F274" s="70"/>
      <c r="G274" s="114"/>
      <c r="H274" s="70"/>
    </row>
    <row r="275" spans="1:8" x14ac:dyDescent="0.35">
      <c r="A275" s="72">
        <v>738</v>
      </c>
      <c r="B275" s="72" t="s">
        <v>147</v>
      </c>
      <c r="C275" s="74">
        <v>22.2</v>
      </c>
      <c r="F275" s="70"/>
      <c r="G275" s="114"/>
      <c r="H275" s="70"/>
    </row>
    <row r="276" spans="1:8" x14ac:dyDescent="0.35">
      <c r="A276" s="72">
        <v>740</v>
      </c>
      <c r="B276" s="72" t="s">
        <v>148</v>
      </c>
      <c r="C276" s="74">
        <v>28</v>
      </c>
      <c r="F276" s="70"/>
      <c r="G276" s="114"/>
      <c r="H276" s="70"/>
    </row>
    <row r="277" spans="1:8" x14ac:dyDescent="0.35">
      <c r="A277" s="72">
        <v>742</v>
      </c>
      <c r="B277" s="72" t="s">
        <v>721</v>
      </c>
      <c r="C277" s="74">
        <v>28.2</v>
      </c>
      <c r="F277" s="70"/>
      <c r="G277" s="114"/>
      <c r="H277" s="70"/>
    </row>
    <row r="278" spans="1:8" x14ac:dyDescent="0.35">
      <c r="A278" s="72">
        <v>744</v>
      </c>
      <c r="B278" s="72" t="s">
        <v>722</v>
      </c>
      <c r="C278" s="74">
        <v>24</v>
      </c>
      <c r="F278" s="70"/>
      <c r="G278" s="114"/>
      <c r="H278" s="70"/>
    </row>
    <row r="279" spans="1:8" x14ac:dyDescent="0.35">
      <c r="A279" s="72">
        <v>745</v>
      </c>
      <c r="B279" s="72" t="s">
        <v>723</v>
      </c>
      <c r="C279" s="74">
        <v>29.4</v>
      </c>
      <c r="F279" s="70"/>
      <c r="G279" s="114"/>
      <c r="H279" s="70"/>
    </row>
    <row r="280" spans="1:8" x14ac:dyDescent="0.35">
      <c r="A280" s="72">
        <v>746</v>
      </c>
      <c r="B280" s="72" t="s">
        <v>724</v>
      </c>
      <c r="C280" s="74">
        <v>28.2</v>
      </c>
      <c r="F280" s="70"/>
      <c r="G280" s="114"/>
      <c r="H280" s="70"/>
    </row>
    <row r="281" spans="1:8" x14ac:dyDescent="0.35">
      <c r="A281" s="72">
        <v>749</v>
      </c>
      <c r="B281" s="72" t="s">
        <v>725</v>
      </c>
      <c r="C281" s="74">
        <v>30.6</v>
      </c>
      <c r="F281" s="70"/>
      <c r="G281" s="114"/>
      <c r="H281" s="70"/>
    </row>
    <row r="282" spans="1:8" x14ac:dyDescent="0.35">
      <c r="A282" s="72">
        <v>750</v>
      </c>
      <c r="B282" s="72" t="s">
        <v>149</v>
      </c>
      <c r="C282" s="74">
        <v>0</v>
      </c>
      <c r="F282" s="70"/>
      <c r="G282" s="114"/>
      <c r="H282" s="70"/>
    </row>
    <row r="283" spans="1:8" x14ac:dyDescent="0.35">
      <c r="A283" s="72">
        <v>751</v>
      </c>
      <c r="B283" s="72" t="s">
        <v>150</v>
      </c>
      <c r="C283" s="74">
        <v>22.8</v>
      </c>
      <c r="F283" s="70"/>
      <c r="G283" s="114"/>
      <c r="H283" s="70"/>
    </row>
    <row r="284" spans="1:8" x14ac:dyDescent="0.35">
      <c r="A284" s="72">
        <v>752</v>
      </c>
      <c r="B284" s="72" t="s">
        <v>151</v>
      </c>
      <c r="C284" s="74">
        <v>22.8</v>
      </c>
      <c r="F284" s="70"/>
      <c r="G284" s="114"/>
      <c r="H284" s="70"/>
    </row>
    <row r="285" spans="1:8" x14ac:dyDescent="0.35">
      <c r="A285" s="72">
        <v>753</v>
      </c>
      <c r="B285" s="72" t="s">
        <v>152</v>
      </c>
      <c r="C285" s="74">
        <v>29.4</v>
      </c>
      <c r="F285" s="70"/>
      <c r="G285" s="114"/>
      <c r="H285" s="70"/>
    </row>
    <row r="286" spans="1:8" x14ac:dyDescent="0.35">
      <c r="A286" s="72">
        <v>754</v>
      </c>
      <c r="B286" s="72" t="s">
        <v>153</v>
      </c>
      <c r="C286" s="74">
        <v>23.4</v>
      </c>
      <c r="F286" s="70"/>
      <c r="G286" s="114"/>
      <c r="H286" s="70"/>
    </row>
    <row r="287" spans="1:8" x14ac:dyDescent="0.35">
      <c r="A287" s="72">
        <v>760</v>
      </c>
      <c r="B287" s="72" t="s">
        <v>154</v>
      </c>
      <c r="C287" s="74">
        <v>21.5</v>
      </c>
      <c r="F287" s="70"/>
      <c r="G287" s="114"/>
      <c r="H287" s="70"/>
    </row>
    <row r="288" spans="1:8" x14ac:dyDescent="0.35">
      <c r="A288" s="72">
        <v>761</v>
      </c>
      <c r="B288" s="72" t="s">
        <v>155</v>
      </c>
      <c r="C288" s="74">
        <v>24.4</v>
      </c>
      <c r="F288" s="70"/>
      <c r="G288" s="114"/>
      <c r="H288" s="70"/>
    </row>
    <row r="289" spans="1:8" x14ac:dyDescent="0.35">
      <c r="A289" s="72">
        <v>762</v>
      </c>
      <c r="B289" s="72" t="s">
        <v>726</v>
      </c>
      <c r="C289" s="74">
        <v>30.5</v>
      </c>
      <c r="F289" s="70"/>
      <c r="G289" s="114"/>
      <c r="H289" s="70"/>
    </row>
    <row r="290" spans="1:8" x14ac:dyDescent="0.35">
      <c r="A290" s="72">
        <v>763</v>
      </c>
      <c r="B290" s="72" t="s">
        <v>156</v>
      </c>
      <c r="C290" s="74">
        <v>33.299999999999997</v>
      </c>
      <c r="F290" s="70"/>
      <c r="G290" s="114"/>
      <c r="H290" s="70"/>
    </row>
    <row r="291" spans="1:8" x14ac:dyDescent="0.35">
      <c r="A291" s="72">
        <v>766</v>
      </c>
      <c r="B291" s="72" t="s">
        <v>727</v>
      </c>
      <c r="C291" s="74">
        <v>25.2</v>
      </c>
      <c r="F291" s="70"/>
      <c r="G291" s="114"/>
      <c r="H291" s="70"/>
    </row>
    <row r="292" spans="1:8" x14ac:dyDescent="0.35">
      <c r="A292" s="72">
        <v>767</v>
      </c>
      <c r="B292" s="72" t="s">
        <v>157</v>
      </c>
      <c r="C292" s="74">
        <v>18.899999999999999</v>
      </c>
      <c r="F292" s="70"/>
      <c r="G292" s="114"/>
      <c r="H292" s="70"/>
    </row>
    <row r="293" spans="1:8" x14ac:dyDescent="0.35">
      <c r="A293" s="72">
        <v>768</v>
      </c>
      <c r="B293" s="72" t="s">
        <v>158</v>
      </c>
      <c r="C293" s="74">
        <v>30.9</v>
      </c>
      <c r="F293" s="70"/>
      <c r="G293" s="114"/>
      <c r="H293" s="70"/>
    </row>
    <row r="294" spans="1:8" x14ac:dyDescent="0.35">
      <c r="A294" s="72">
        <v>770</v>
      </c>
      <c r="B294" s="72" t="s">
        <v>728</v>
      </c>
      <c r="C294" s="74">
        <v>28.2</v>
      </c>
      <c r="F294" s="70"/>
      <c r="G294" s="114"/>
      <c r="H294" s="70"/>
    </row>
    <row r="295" spans="1:8" x14ac:dyDescent="0.35">
      <c r="A295" s="72">
        <v>771</v>
      </c>
      <c r="B295" s="72" t="s">
        <v>729</v>
      </c>
      <c r="C295" s="74">
        <v>21.3</v>
      </c>
      <c r="F295" s="70"/>
      <c r="G295" s="114"/>
      <c r="H295" s="70"/>
    </row>
    <row r="296" spans="1:8" x14ac:dyDescent="0.35">
      <c r="A296" s="72">
        <v>772</v>
      </c>
      <c r="B296" s="72" t="s">
        <v>159</v>
      </c>
      <c r="C296" s="74">
        <v>25.1</v>
      </c>
      <c r="F296" s="70"/>
      <c r="G296" s="114"/>
      <c r="H296" s="70"/>
    </row>
    <row r="297" spans="1:8" x14ac:dyDescent="0.35">
      <c r="A297" s="72">
        <v>775</v>
      </c>
      <c r="B297" s="72" t="s">
        <v>160</v>
      </c>
      <c r="C297" s="74">
        <v>0</v>
      </c>
      <c r="F297" s="70"/>
      <c r="G297" s="114"/>
      <c r="H297" s="70"/>
    </row>
    <row r="298" spans="1:8" x14ac:dyDescent="0.35">
      <c r="A298" s="72">
        <v>776</v>
      </c>
      <c r="B298" s="72" t="s">
        <v>730</v>
      </c>
      <c r="C298" s="74">
        <v>27.9</v>
      </c>
      <c r="F298" s="70"/>
      <c r="G298" s="114"/>
      <c r="H298" s="70"/>
    </row>
    <row r="299" spans="1:8" x14ac:dyDescent="0.35">
      <c r="A299" s="72">
        <v>777</v>
      </c>
      <c r="B299" s="72" t="s">
        <v>161</v>
      </c>
      <c r="C299" s="74">
        <v>25.8</v>
      </c>
      <c r="F299" s="70"/>
      <c r="G299" s="114"/>
      <c r="H299" s="70"/>
    </row>
    <row r="300" spans="1:8" x14ac:dyDescent="0.35">
      <c r="A300" s="72">
        <v>778</v>
      </c>
      <c r="B300" s="72" t="s">
        <v>731</v>
      </c>
      <c r="C300" s="74">
        <v>22.1</v>
      </c>
      <c r="F300" s="70"/>
      <c r="G300" s="114"/>
      <c r="H300" s="70"/>
    </row>
    <row r="301" spans="1:8" x14ac:dyDescent="0.35">
      <c r="A301" s="72">
        <v>779</v>
      </c>
      <c r="B301" s="72" t="s">
        <v>732</v>
      </c>
      <c r="C301" s="74">
        <v>22.8</v>
      </c>
      <c r="F301" s="70"/>
      <c r="G301" s="114"/>
      <c r="H301" s="70"/>
    </row>
    <row r="302" spans="1:8" x14ac:dyDescent="0.35">
      <c r="A302" s="72">
        <v>783</v>
      </c>
      <c r="B302" s="72" t="s">
        <v>162</v>
      </c>
      <c r="C302" s="74">
        <v>25.2</v>
      </c>
      <c r="F302" s="70"/>
      <c r="G302" s="114"/>
      <c r="H302" s="70"/>
    </row>
    <row r="303" spans="1:8" x14ac:dyDescent="0.35">
      <c r="A303" s="72">
        <v>784</v>
      </c>
      <c r="B303" s="72" t="s">
        <v>733</v>
      </c>
      <c r="C303" s="74">
        <v>21.4</v>
      </c>
      <c r="F303" s="70"/>
      <c r="G303" s="114"/>
      <c r="H303" s="70"/>
    </row>
    <row r="304" spans="1:8" x14ac:dyDescent="0.35">
      <c r="A304" s="72">
        <v>785</v>
      </c>
      <c r="B304" s="72" t="s">
        <v>734</v>
      </c>
      <c r="C304" s="74">
        <v>22.4</v>
      </c>
      <c r="F304" s="70"/>
      <c r="G304" s="114"/>
      <c r="H304" s="70"/>
    </row>
    <row r="305" spans="1:8" x14ac:dyDescent="0.35">
      <c r="A305" s="72">
        <v>787</v>
      </c>
      <c r="B305" s="72" t="s">
        <v>735</v>
      </c>
      <c r="C305" s="74">
        <v>32.799999999999997</v>
      </c>
      <c r="F305" s="70"/>
      <c r="G305" s="114"/>
      <c r="H305" s="70"/>
    </row>
    <row r="306" spans="1:8" x14ac:dyDescent="0.35">
      <c r="A306" s="72">
        <v>790</v>
      </c>
      <c r="B306" s="72" t="s">
        <v>163</v>
      </c>
      <c r="C306" s="74">
        <v>0</v>
      </c>
      <c r="F306" s="70"/>
      <c r="G306" s="114"/>
      <c r="H306" s="70"/>
    </row>
    <row r="307" spans="1:8" x14ac:dyDescent="0.35">
      <c r="A307" s="72">
        <v>791</v>
      </c>
      <c r="B307" s="72" t="s">
        <v>164</v>
      </c>
      <c r="C307" s="74">
        <v>0</v>
      </c>
      <c r="F307" s="70"/>
      <c r="G307" s="114"/>
      <c r="H307" s="70"/>
    </row>
    <row r="308" spans="1:8" x14ac:dyDescent="0.35">
      <c r="A308" s="72">
        <v>794</v>
      </c>
      <c r="B308" s="72" t="s">
        <v>736</v>
      </c>
      <c r="C308" s="74">
        <v>28.9</v>
      </c>
      <c r="F308" s="70"/>
      <c r="G308" s="114"/>
      <c r="H308" s="70"/>
    </row>
    <row r="309" spans="1:8" x14ac:dyDescent="0.35">
      <c r="A309" s="72">
        <v>795</v>
      </c>
      <c r="B309" s="72" t="s">
        <v>165</v>
      </c>
      <c r="C309" s="74">
        <v>26.6</v>
      </c>
      <c r="F309" s="70"/>
      <c r="G309" s="114"/>
      <c r="H309" s="70"/>
    </row>
    <row r="310" spans="1:8" x14ac:dyDescent="0.35">
      <c r="A310" s="72">
        <v>796</v>
      </c>
      <c r="B310" s="72" t="s">
        <v>737</v>
      </c>
      <c r="C310" s="74">
        <v>25</v>
      </c>
      <c r="F310" s="70"/>
      <c r="G310" s="114"/>
      <c r="H310" s="70"/>
    </row>
    <row r="311" spans="1:8" x14ac:dyDescent="0.35">
      <c r="A311" s="72">
        <v>797</v>
      </c>
      <c r="B311" s="72" t="s">
        <v>738</v>
      </c>
      <c r="C311" s="74">
        <v>30.1</v>
      </c>
      <c r="F311" s="70"/>
      <c r="G311" s="114"/>
      <c r="H311" s="70"/>
    </row>
    <row r="312" spans="1:8" x14ac:dyDescent="0.35">
      <c r="A312" s="72">
        <v>803</v>
      </c>
      <c r="B312" s="72" t="s">
        <v>166</v>
      </c>
      <c r="C312" s="74">
        <v>19.399999999999999</v>
      </c>
      <c r="F312" s="70"/>
      <c r="G312" s="114"/>
      <c r="H312" s="70"/>
    </row>
    <row r="313" spans="1:8" x14ac:dyDescent="0.35">
      <c r="A313" s="72">
        <v>805</v>
      </c>
      <c r="B313" s="72" t="s">
        <v>739</v>
      </c>
      <c r="C313" s="74">
        <v>10.8</v>
      </c>
      <c r="F313" s="70"/>
      <c r="G313" s="114"/>
      <c r="H313" s="70"/>
    </row>
    <row r="314" spans="1:8" x14ac:dyDescent="0.35">
      <c r="A314" s="72">
        <v>812</v>
      </c>
      <c r="B314" s="72" t="s">
        <v>405</v>
      </c>
      <c r="C314" s="74">
        <v>24.4</v>
      </c>
      <c r="F314" s="70"/>
      <c r="G314" s="114"/>
      <c r="H314" s="70"/>
    </row>
    <row r="315" spans="1:8" x14ac:dyDescent="0.35">
      <c r="A315" s="72">
        <v>814</v>
      </c>
      <c r="B315" s="72" t="s">
        <v>740</v>
      </c>
      <c r="C315" s="74">
        <v>22.2</v>
      </c>
      <c r="F315" s="70"/>
      <c r="G315" s="114"/>
      <c r="H315" s="70"/>
    </row>
    <row r="316" spans="1:8" x14ac:dyDescent="0.35">
      <c r="A316" s="72">
        <v>815</v>
      </c>
      <c r="B316" s="72" t="s">
        <v>167</v>
      </c>
      <c r="C316" s="74">
        <v>19.5</v>
      </c>
      <c r="F316" s="70"/>
      <c r="G316" s="114"/>
      <c r="H316" s="70"/>
    </row>
    <row r="317" spans="1:8" x14ac:dyDescent="0.35">
      <c r="A317" s="72">
        <v>816</v>
      </c>
      <c r="B317" s="72" t="s">
        <v>741</v>
      </c>
      <c r="C317" s="74">
        <v>28.2</v>
      </c>
      <c r="F317" s="70"/>
      <c r="G317" s="114"/>
      <c r="H317" s="70"/>
    </row>
    <row r="318" spans="1:8" x14ac:dyDescent="0.35">
      <c r="A318" s="72">
        <v>817</v>
      </c>
      <c r="B318" s="72" t="s">
        <v>742</v>
      </c>
      <c r="C318" s="74">
        <v>28.9</v>
      </c>
      <c r="F318" s="70"/>
      <c r="G318" s="114"/>
      <c r="H318" s="70"/>
    </row>
    <row r="319" spans="1:8" x14ac:dyDescent="0.35">
      <c r="A319" s="72">
        <v>818</v>
      </c>
      <c r="B319" s="72" t="s">
        <v>743</v>
      </c>
      <c r="C319" s="74">
        <v>28.2</v>
      </c>
      <c r="F319" s="70"/>
      <c r="G319" s="114"/>
      <c r="H319" s="70"/>
    </row>
    <row r="320" spans="1:8" x14ac:dyDescent="0.35">
      <c r="A320" s="72">
        <v>819</v>
      </c>
      <c r="B320" s="72" t="s">
        <v>168</v>
      </c>
      <c r="C320" s="74">
        <v>13.9</v>
      </c>
      <c r="F320" s="70"/>
      <c r="G320" s="114"/>
      <c r="H320" s="70"/>
    </row>
    <row r="321" spans="1:8" x14ac:dyDescent="0.35">
      <c r="A321" s="72">
        <v>824</v>
      </c>
      <c r="B321" s="72" t="s">
        <v>744</v>
      </c>
      <c r="C321" s="74">
        <v>21.9</v>
      </c>
      <c r="F321" s="70"/>
      <c r="G321" s="114"/>
      <c r="H321" s="70"/>
    </row>
    <row r="322" spans="1:8" x14ac:dyDescent="0.35">
      <c r="A322" s="72">
        <v>825</v>
      </c>
      <c r="B322" s="72" t="s">
        <v>169</v>
      </c>
      <c r="C322" s="74">
        <v>21.9</v>
      </c>
      <c r="F322" s="70"/>
      <c r="G322" s="114"/>
      <c r="H322" s="70"/>
    </row>
    <row r="323" spans="1:8" x14ac:dyDescent="0.35">
      <c r="A323" s="72">
        <v>826</v>
      </c>
      <c r="B323" s="72" t="s">
        <v>745</v>
      </c>
      <c r="C323" s="74">
        <v>21.9</v>
      </c>
      <c r="F323" s="70"/>
      <c r="G323" s="114"/>
      <c r="H323" s="70"/>
    </row>
    <row r="324" spans="1:8" x14ac:dyDescent="0.35">
      <c r="A324" s="72">
        <v>827</v>
      </c>
      <c r="B324" s="72" t="s">
        <v>170</v>
      </c>
      <c r="C324" s="74">
        <v>21.9</v>
      </c>
      <c r="F324" s="70"/>
      <c r="G324" s="114"/>
      <c r="H324" s="70"/>
    </row>
    <row r="325" spans="1:8" x14ac:dyDescent="0.35">
      <c r="A325" s="72">
        <v>828</v>
      </c>
      <c r="B325" s="72" t="s">
        <v>171</v>
      </c>
      <c r="C325" s="74">
        <v>21.9</v>
      </c>
      <c r="F325" s="70"/>
      <c r="G325" s="114"/>
      <c r="H325" s="70"/>
    </row>
    <row r="326" spans="1:8" x14ac:dyDescent="0.35">
      <c r="A326" s="72">
        <v>829</v>
      </c>
      <c r="B326" s="72" t="s">
        <v>172</v>
      </c>
      <c r="C326" s="74">
        <v>21.9</v>
      </c>
      <c r="F326" s="70"/>
      <c r="G326" s="114"/>
      <c r="H326" s="70"/>
    </row>
    <row r="327" spans="1:8" x14ac:dyDescent="0.35">
      <c r="A327" s="72">
        <v>830</v>
      </c>
      <c r="B327" s="72" t="s">
        <v>173</v>
      </c>
      <c r="C327" s="74">
        <v>21.9</v>
      </c>
      <c r="F327" s="70"/>
      <c r="G327" s="114"/>
      <c r="H327" s="70"/>
    </row>
    <row r="328" spans="1:8" x14ac:dyDescent="0.35">
      <c r="A328" s="72">
        <v>831</v>
      </c>
      <c r="B328" s="72" t="s">
        <v>174</v>
      </c>
      <c r="C328" s="74">
        <v>21.9</v>
      </c>
      <c r="F328" s="70"/>
      <c r="G328" s="114"/>
      <c r="H328" s="70"/>
    </row>
    <row r="329" spans="1:8" x14ac:dyDescent="0.35">
      <c r="A329" s="72">
        <v>832</v>
      </c>
      <c r="B329" s="72" t="s">
        <v>746</v>
      </c>
      <c r="C329" s="74">
        <v>25.8</v>
      </c>
      <c r="F329" s="70"/>
      <c r="G329" s="114"/>
      <c r="H329" s="70"/>
    </row>
    <row r="330" spans="1:8" x14ac:dyDescent="0.35">
      <c r="A330" s="72">
        <v>845</v>
      </c>
      <c r="B330" s="72" t="s">
        <v>175</v>
      </c>
      <c r="C330" s="74">
        <v>24.2</v>
      </c>
      <c r="F330" s="70"/>
      <c r="G330" s="114"/>
      <c r="H330" s="70"/>
    </row>
    <row r="331" spans="1:8" x14ac:dyDescent="0.35">
      <c r="A331" s="72">
        <v>846</v>
      </c>
      <c r="B331" s="72" t="s">
        <v>747</v>
      </c>
      <c r="C331" s="74">
        <v>27.6</v>
      </c>
      <c r="F331" s="70"/>
      <c r="G331" s="114"/>
      <c r="H331" s="70"/>
    </row>
    <row r="332" spans="1:8" x14ac:dyDescent="0.35">
      <c r="A332" s="72">
        <v>847</v>
      </c>
      <c r="B332" s="72" t="s">
        <v>748</v>
      </c>
      <c r="C332" s="74">
        <v>27.6</v>
      </c>
      <c r="F332" s="70"/>
      <c r="G332" s="114"/>
      <c r="H332" s="70"/>
    </row>
    <row r="333" spans="1:8" x14ac:dyDescent="0.35">
      <c r="A333" s="72">
        <v>848</v>
      </c>
      <c r="B333" s="72" t="s">
        <v>749</v>
      </c>
      <c r="C333" s="74">
        <v>27.6</v>
      </c>
      <c r="F333" s="70"/>
      <c r="G333" s="114"/>
      <c r="H333" s="70"/>
    </row>
    <row r="334" spans="1:8" x14ac:dyDescent="0.35">
      <c r="A334" s="72">
        <v>849</v>
      </c>
      <c r="B334" s="72" t="s">
        <v>750</v>
      </c>
      <c r="C334" s="74">
        <v>27.6</v>
      </c>
      <c r="F334" s="70"/>
      <c r="G334" s="114"/>
      <c r="H334" s="70"/>
    </row>
    <row r="335" spans="1:8" x14ac:dyDescent="0.35">
      <c r="A335" s="72">
        <v>850</v>
      </c>
      <c r="B335" s="72" t="s">
        <v>176</v>
      </c>
      <c r="C335" s="74">
        <v>20.7</v>
      </c>
      <c r="F335" s="70"/>
      <c r="G335" s="114"/>
      <c r="H335" s="70"/>
    </row>
    <row r="336" spans="1:8" x14ac:dyDescent="0.35">
      <c r="A336" s="72">
        <v>853</v>
      </c>
      <c r="B336" s="72" t="s">
        <v>177</v>
      </c>
      <c r="C336" s="74">
        <v>26.5</v>
      </c>
      <c r="F336" s="70"/>
      <c r="G336" s="114"/>
      <c r="H336" s="70"/>
    </row>
    <row r="337" spans="1:8" x14ac:dyDescent="0.35">
      <c r="A337" s="72">
        <v>854</v>
      </c>
      <c r="B337" s="72" t="s">
        <v>751</v>
      </c>
      <c r="C337" s="74">
        <v>21.3</v>
      </c>
      <c r="F337" s="70"/>
      <c r="G337" s="114"/>
      <c r="H337" s="70"/>
    </row>
    <row r="338" spans="1:8" x14ac:dyDescent="0.35">
      <c r="A338" s="72">
        <v>856</v>
      </c>
      <c r="B338" s="72" t="s">
        <v>178</v>
      </c>
      <c r="C338" s="74">
        <v>26.5</v>
      </c>
      <c r="F338" s="70"/>
      <c r="G338" s="114"/>
      <c r="H338" s="70"/>
    </row>
    <row r="339" spans="1:8" x14ac:dyDescent="0.35">
      <c r="A339" s="72">
        <v>857</v>
      </c>
      <c r="B339" s="72" t="s">
        <v>507</v>
      </c>
      <c r="C339" s="74">
        <v>26.4</v>
      </c>
      <c r="F339" s="70"/>
      <c r="G339" s="114"/>
      <c r="H339" s="70"/>
    </row>
    <row r="340" spans="1:8" x14ac:dyDescent="0.35">
      <c r="A340" s="72">
        <v>859</v>
      </c>
      <c r="B340" s="72" t="s">
        <v>752</v>
      </c>
      <c r="C340" s="74">
        <v>27.2</v>
      </c>
      <c r="F340" s="70"/>
      <c r="G340" s="114"/>
      <c r="H340" s="70"/>
    </row>
    <row r="341" spans="1:8" x14ac:dyDescent="0.35">
      <c r="A341" s="72">
        <v>860</v>
      </c>
      <c r="B341" s="72" t="s">
        <v>753</v>
      </c>
      <c r="C341" s="74">
        <v>27.2</v>
      </c>
      <c r="F341" s="70"/>
      <c r="G341" s="114"/>
      <c r="H341" s="70"/>
    </row>
    <row r="342" spans="1:8" x14ac:dyDescent="0.35">
      <c r="A342" s="72">
        <v>863</v>
      </c>
      <c r="B342" s="72" t="s">
        <v>754</v>
      </c>
      <c r="C342" s="74">
        <v>27.6</v>
      </c>
      <c r="F342" s="70"/>
      <c r="G342" s="114"/>
      <c r="H342" s="70"/>
    </row>
    <row r="343" spans="1:8" x14ac:dyDescent="0.35">
      <c r="A343" s="72">
        <v>864</v>
      </c>
      <c r="B343" s="72" t="s">
        <v>755</v>
      </c>
      <c r="C343" s="74">
        <v>27.6</v>
      </c>
      <c r="F343" s="70"/>
      <c r="G343" s="114"/>
      <c r="H343" s="70"/>
    </row>
    <row r="344" spans="1:8" x14ac:dyDescent="0.35">
      <c r="A344" s="72">
        <v>865</v>
      </c>
      <c r="B344" s="72" t="s">
        <v>756</v>
      </c>
      <c r="C344" s="74">
        <v>27.6</v>
      </c>
      <c r="F344" s="70"/>
      <c r="G344" s="114"/>
      <c r="H344" s="70"/>
    </row>
    <row r="345" spans="1:8" x14ac:dyDescent="0.35">
      <c r="A345" s="72">
        <v>866</v>
      </c>
      <c r="B345" s="72" t="s">
        <v>757</v>
      </c>
      <c r="C345" s="74">
        <v>26.3</v>
      </c>
      <c r="F345" s="70"/>
      <c r="G345" s="114"/>
      <c r="H345" s="70"/>
    </row>
    <row r="346" spans="1:8" x14ac:dyDescent="0.35">
      <c r="A346" s="72">
        <v>867</v>
      </c>
      <c r="B346" s="72" t="s">
        <v>758</v>
      </c>
      <c r="C346" s="74">
        <v>24.4</v>
      </c>
      <c r="F346" s="70"/>
      <c r="G346" s="114"/>
      <c r="H346" s="70"/>
    </row>
    <row r="347" spans="1:8" x14ac:dyDescent="0.35">
      <c r="A347" s="72">
        <v>868</v>
      </c>
      <c r="B347" s="72" t="s">
        <v>759</v>
      </c>
      <c r="C347" s="74">
        <v>30.4</v>
      </c>
      <c r="F347" s="70"/>
      <c r="G347" s="114"/>
      <c r="H347" s="70"/>
    </row>
    <row r="348" spans="1:8" x14ac:dyDescent="0.35">
      <c r="A348" s="72">
        <v>869</v>
      </c>
      <c r="B348" s="72" t="s">
        <v>760</v>
      </c>
      <c r="C348" s="74">
        <v>24.4</v>
      </c>
      <c r="F348" s="70"/>
      <c r="G348" s="114"/>
      <c r="H348" s="70"/>
    </row>
    <row r="349" spans="1:8" x14ac:dyDescent="0.35">
      <c r="A349" s="72">
        <v>871</v>
      </c>
      <c r="B349" s="72" t="s">
        <v>761</v>
      </c>
      <c r="C349" s="74">
        <v>30.9</v>
      </c>
      <c r="F349" s="70"/>
      <c r="G349" s="114"/>
      <c r="H349" s="70"/>
    </row>
    <row r="350" spans="1:8" x14ac:dyDescent="0.35">
      <c r="A350" s="72">
        <v>872</v>
      </c>
      <c r="B350" s="72" t="s">
        <v>179</v>
      </c>
      <c r="C350" s="74">
        <v>30.1</v>
      </c>
      <c r="F350" s="70"/>
      <c r="G350" s="114"/>
      <c r="H350" s="70"/>
    </row>
    <row r="351" spans="1:8" x14ac:dyDescent="0.35">
      <c r="A351" s="72">
        <v>873</v>
      </c>
      <c r="B351" s="72" t="s">
        <v>762</v>
      </c>
      <c r="C351" s="74">
        <v>28.3</v>
      </c>
      <c r="F351" s="70"/>
      <c r="G351" s="114"/>
      <c r="H351" s="70"/>
    </row>
    <row r="352" spans="1:8" x14ac:dyDescent="0.35">
      <c r="A352" s="72">
        <v>878</v>
      </c>
      <c r="B352" s="72" t="s">
        <v>763</v>
      </c>
      <c r="C352" s="74">
        <v>25.8</v>
      </c>
      <c r="F352" s="70"/>
      <c r="G352" s="114"/>
      <c r="H352" s="70"/>
    </row>
    <row r="353" spans="1:8" x14ac:dyDescent="0.35">
      <c r="A353" s="72">
        <v>880</v>
      </c>
      <c r="B353" s="72" t="s">
        <v>180</v>
      </c>
      <c r="C353" s="74">
        <v>8.4</v>
      </c>
      <c r="F353" s="70"/>
      <c r="G353" s="114"/>
      <c r="H353" s="70"/>
    </row>
    <row r="354" spans="1:8" x14ac:dyDescent="0.35">
      <c r="A354" s="72">
        <v>881</v>
      </c>
      <c r="B354" s="72" t="s">
        <v>764</v>
      </c>
      <c r="C354" s="74">
        <v>26</v>
      </c>
      <c r="F354" s="70"/>
      <c r="G354" s="114"/>
      <c r="H354" s="70"/>
    </row>
    <row r="355" spans="1:8" x14ac:dyDescent="0.35">
      <c r="A355" s="72">
        <v>882</v>
      </c>
      <c r="B355" s="72" t="s">
        <v>765</v>
      </c>
      <c r="C355" s="74">
        <v>27.2</v>
      </c>
      <c r="F355" s="70"/>
      <c r="G355" s="114"/>
      <c r="H355" s="70"/>
    </row>
    <row r="356" spans="1:8" x14ac:dyDescent="0.35">
      <c r="A356" s="72">
        <v>883</v>
      </c>
      <c r="B356" s="72" t="s">
        <v>766</v>
      </c>
      <c r="C356" s="74">
        <v>27.2</v>
      </c>
      <c r="F356" s="70"/>
      <c r="G356" s="114"/>
      <c r="H356" s="70"/>
    </row>
    <row r="357" spans="1:8" x14ac:dyDescent="0.35">
      <c r="A357" s="72">
        <v>884</v>
      </c>
      <c r="B357" s="72" t="s">
        <v>767</v>
      </c>
      <c r="C357" s="74">
        <v>27.2</v>
      </c>
      <c r="F357" s="70"/>
      <c r="G357" s="114"/>
      <c r="H357" s="70"/>
    </row>
    <row r="358" spans="1:8" x14ac:dyDescent="0.35">
      <c r="A358" s="72">
        <v>885</v>
      </c>
      <c r="B358" s="72" t="s">
        <v>768</v>
      </c>
      <c r="C358" s="74">
        <v>27.2</v>
      </c>
      <c r="F358" s="70"/>
      <c r="G358" s="114"/>
      <c r="H358" s="70"/>
    </row>
    <row r="359" spans="1:8" x14ac:dyDescent="0.35">
      <c r="A359" s="72">
        <v>887</v>
      </c>
      <c r="B359" s="72" t="s">
        <v>769</v>
      </c>
      <c r="C359" s="74">
        <v>26</v>
      </c>
      <c r="F359" s="70"/>
      <c r="G359" s="114"/>
      <c r="H359" s="70"/>
    </row>
    <row r="360" spans="1:8" x14ac:dyDescent="0.35">
      <c r="A360" s="72">
        <v>889</v>
      </c>
      <c r="B360" s="72" t="s">
        <v>181</v>
      </c>
      <c r="C360" s="74">
        <v>22.2</v>
      </c>
      <c r="F360" s="70"/>
      <c r="G360" s="114"/>
      <c r="H360" s="70"/>
    </row>
    <row r="361" spans="1:8" x14ac:dyDescent="0.35">
      <c r="A361" s="72">
        <v>893</v>
      </c>
      <c r="B361" s="72" t="s">
        <v>182</v>
      </c>
      <c r="C361" s="74">
        <v>12.9</v>
      </c>
      <c r="F361" s="70"/>
      <c r="G361" s="114"/>
      <c r="H361" s="70"/>
    </row>
    <row r="362" spans="1:8" x14ac:dyDescent="0.35">
      <c r="A362" s="72">
        <v>894</v>
      </c>
      <c r="B362" s="72" t="s">
        <v>183</v>
      </c>
      <c r="C362" s="74">
        <v>30</v>
      </c>
      <c r="F362" s="70"/>
      <c r="G362" s="114"/>
      <c r="H362" s="70"/>
    </row>
    <row r="363" spans="1:8" x14ac:dyDescent="0.35">
      <c r="A363" s="72">
        <v>895</v>
      </c>
      <c r="B363" s="72" t="s">
        <v>184</v>
      </c>
      <c r="C363" s="74">
        <v>30</v>
      </c>
      <c r="F363" s="70"/>
      <c r="G363" s="114"/>
      <c r="H363" s="70"/>
    </row>
    <row r="364" spans="1:8" x14ac:dyDescent="0.35">
      <c r="A364" s="72">
        <v>896</v>
      </c>
      <c r="B364" s="72" t="s">
        <v>185</v>
      </c>
      <c r="C364" s="74">
        <v>27.2</v>
      </c>
      <c r="F364" s="70"/>
      <c r="G364" s="114"/>
      <c r="H364" s="70"/>
    </row>
    <row r="365" spans="1:8" x14ac:dyDescent="0.35">
      <c r="A365" s="72">
        <v>897</v>
      </c>
      <c r="B365" s="72" t="s">
        <v>186</v>
      </c>
      <c r="C365" s="74">
        <v>27.2</v>
      </c>
      <c r="F365" s="70"/>
      <c r="G365" s="114"/>
      <c r="H365" s="70"/>
    </row>
    <row r="366" spans="1:8" x14ac:dyDescent="0.35">
      <c r="A366" s="72">
        <v>898</v>
      </c>
      <c r="B366" s="72" t="s">
        <v>187</v>
      </c>
      <c r="C366" s="74">
        <v>27.2</v>
      </c>
      <c r="F366" s="70"/>
      <c r="G366" s="114"/>
      <c r="H366" s="70"/>
    </row>
    <row r="367" spans="1:8" x14ac:dyDescent="0.35">
      <c r="A367" s="72">
        <v>899</v>
      </c>
      <c r="B367" s="72" t="s">
        <v>188</v>
      </c>
      <c r="C367" s="74">
        <v>27.2</v>
      </c>
      <c r="F367" s="70"/>
      <c r="G367" s="114"/>
      <c r="H367" s="70"/>
    </row>
    <row r="368" spans="1:8" x14ac:dyDescent="0.35">
      <c r="A368" s="72">
        <v>900</v>
      </c>
      <c r="B368" s="72" t="s">
        <v>952</v>
      </c>
      <c r="C368" s="74">
        <v>26.4</v>
      </c>
      <c r="F368" s="70"/>
      <c r="G368" s="114"/>
      <c r="H368" s="70"/>
    </row>
    <row r="369" spans="1:8" x14ac:dyDescent="0.35">
      <c r="A369" s="72">
        <v>901</v>
      </c>
      <c r="B369" s="72" t="s">
        <v>189</v>
      </c>
      <c r="C369" s="74">
        <v>22.4</v>
      </c>
      <c r="F369" s="70"/>
      <c r="G369" s="114"/>
      <c r="H369" s="70"/>
    </row>
    <row r="370" spans="1:8" x14ac:dyDescent="0.35">
      <c r="A370" s="72">
        <v>902</v>
      </c>
      <c r="B370" s="72" t="s">
        <v>190</v>
      </c>
      <c r="C370" s="74">
        <v>26</v>
      </c>
      <c r="F370" s="70"/>
      <c r="G370" s="114"/>
      <c r="H370" s="70"/>
    </row>
    <row r="371" spans="1:8" x14ac:dyDescent="0.35">
      <c r="A371" s="72">
        <v>903</v>
      </c>
      <c r="B371" s="72" t="s">
        <v>770</v>
      </c>
      <c r="C371" s="74">
        <v>30.1</v>
      </c>
      <c r="F371" s="70"/>
      <c r="G371" s="114"/>
      <c r="H371" s="70"/>
    </row>
    <row r="372" spans="1:8" x14ac:dyDescent="0.35">
      <c r="A372" s="72">
        <v>904</v>
      </c>
      <c r="B372" s="72" t="s">
        <v>771</v>
      </c>
      <c r="C372" s="74">
        <v>27.6</v>
      </c>
      <c r="F372" s="70"/>
      <c r="G372" s="114"/>
      <c r="H372" s="70"/>
    </row>
    <row r="373" spans="1:8" x14ac:dyDescent="0.35">
      <c r="A373" s="72">
        <v>908</v>
      </c>
      <c r="B373" s="72" t="s">
        <v>772</v>
      </c>
      <c r="C373" s="74">
        <v>23.8</v>
      </c>
      <c r="F373" s="70"/>
      <c r="G373" s="114"/>
      <c r="H373" s="70"/>
    </row>
    <row r="374" spans="1:8" x14ac:dyDescent="0.35">
      <c r="A374" s="72">
        <v>909</v>
      </c>
      <c r="B374" s="72" t="s">
        <v>191</v>
      </c>
      <c r="C374" s="74">
        <v>23.8</v>
      </c>
      <c r="F374" s="70"/>
      <c r="G374" s="114"/>
      <c r="H374" s="70"/>
    </row>
    <row r="375" spans="1:8" x14ac:dyDescent="0.35">
      <c r="A375" s="72">
        <v>910</v>
      </c>
      <c r="B375" s="72" t="s">
        <v>192</v>
      </c>
      <c r="C375" s="74">
        <v>23.8</v>
      </c>
      <c r="F375" s="70"/>
      <c r="G375" s="114"/>
      <c r="H375" s="70"/>
    </row>
    <row r="376" spans="1:8" x14ac:dyDescent="0.35">
      <c r="A376" s="72">
        <v>911</v>
      </c>
      <c r="B376" s="72" t="s">
        <v>193</v>
      </c>
      <c r="C376" s="74">
        <v>22.1</v>
      </c>
      <c r="F376" s="70"/>
      <c r="G376" s="114"/>
      <c r="H376" s="70"/>
    </row>
    <row r="377" spans="1:8" x14ac:dyDescent="0.35">
      <c r="A377" s="72">
        <v>912</v>
      </c>
      <c r="B377" s="72" t="s">
        <v>773</v>
      </c>
      <c r="C377" s="74">
        <v>24.4</v>
      </c>
      <c r="F377" s="70"/>
      <c r="G377" s="114"/>
      <c r="H377" s="70"/>
    </row>
    <row r="378" spans="1:8" x14ac:dyDescent="0.35">
      <c r="A378" s="72">
        <v>913</v>
      </c>
      <c r="B378" s="72" t="s">
        <v>774</v>
      </c>
      <c r="C378" s="74">
        <v>23.5</v>
      </c>
      <c r="F378" s="70"/>
      <c r="G378" s="114"/>
      <c r="H378" s="70"/>
    </row>
    <row r="379" spans="1:8" x14ac:dyDescent="0.35">
      <c r="A379" s="72">
        <v>916</v>
      </c>
      <c r="B379" s="72" t="s">
        <v>775</v>
      </c>
      <c r="C379" s="74">
        <v>28.7</v>
      </c>
      <c r="F379" s="70"/>
      <c r="G379" s="114"/>
      <c r="H379" s="70"/>
    </row>
    <row r="380" spans="1:8" x14ac:dyDescent="0.35">
      <c r="A380" s="72">
        <v>917</v>
      </c>
      <c r="B380" s="72" t="s">
        <v>194</v>
      </c>
      <c r="C380" s="74">
        <v>28.9</v>
      </c>
      <c r="F380" s="70"/>
      <c r="G380" s="114"/>
      <c r="H380" s="70"/>
    </row>
    <row r="381" spans="1:8" x14ac:dyDescent="0.35">
      <c r="A381" s="72">
        <v>918</v>
      </c>
      <c r="B381" s="72" t="s">
        <v>776</v>
      </c>
      <c r="C381" s="74">
        <v>27.5</v>
      </c>
      <c r="F381" s="70"/>
      <c r="G381" s="114"/>
      <c r="H381" s="70"/>
    </row>
    <row r="382" spans="1:8" x14ac:dyDescent="0.35">
      <c r="A382" s="72">
        <v>919</v>
      </c>
      <c r="B382" s="72" t="s">
        <v>777</v>
      </c>
      <c r="C382" s="74">
        <v>28.7</v>
      </c>
      <c r="F382" s="70"/>
      <c r="G382" s="114"/>
      <c r="H382" s="70"/>
    </row>
    <row r="383" spans="1:8" x14ac:dyDescent="0.35">
      <c r="A383" s="72">
        <v>920</v>
      </c>
      <c r="B383" s="72" t="s">
        <v>778</v>
      </c>
      <c r="C383" s="74">
        <v>30</v>
      </c>
      <c r="F383" s="70"/>
      <c r="G383" s="114"/>
      <c r="H383" s="70"/>
    </row>
    <row r="384" spans="1:8" x14ac:dyDescent="0.35">
      <c r="A384" s="72">
        <v>921</v>
      </c>
      <c r="B384" s="72" t="s">
        <v>779</v>
      </c>
      <c r="C384" s="74">
        <v>24</v>
      </c>
      <c r="F384" s="70"/>
      <c r="G384" s="114"/>
      <c r="H384" s="70"/>
    </row>
    <row r="385" spans="1:8" x14ac:dyDescent="0.35">
      <c r="A385" s="72">
        <v>922</v>
      </c>
      <c r="B385" s="72" t="s">
        <v>780</v>
      </c>
      <c r="C385" s="74">
        <v>26.5</v>
      </c>
      <c r="F385" s="70"/>
      <c r="G385" s="114"/>
      <c r="H385" s="70"/>
    </row>
    <row r="386" spans="1:8" x14ac:dyDescent="0.35">
      <c r="A386" s="72">
        <v>924</v>
      </c>
      <c r="B386" s="72" t="s">
        <v>781</v>
      </c>
      <c r="C386" s="74">
        <v>21.5</v>
      </c>
      <c r="F386" s="70"/>
      <c r="G386" s="114"/>
      <c r="H386" s="70"/>
    </row>
    <row r="387" spans="1:8" x14ac:dyDescent="0.35">
      <c r="A387" s="72">
        <v>928</v>
      </c>
      <c r="B387" s="72" t="s">
        <v>195</v>
      </c>
      <c r="C387" s="74">
        <v>24.3</v>
      </c>
      <c r="F387" s="70"/>
      <c r="G387" s="114"/>
      <c r="H387" s="70"/>
    </row>
    <row r="388" spans="1:8" x14ac:dyDescent="0.35">
      <c r="A388" s="72">
        <v>929</v>
      </c>
      <c r="B388" s="72" t="s">
        <v>196</v>
      </c>
      <c r="C388" s="74">
        <v>11.9</v>
      </c>
      <c r="F388" s="70"/>
      <c r="G388" s="114"/>
      <c r="H388" s="70"/>
    </row>
    <row r="389" spans="1:8" x14ac:dyDescent="0.35">
      <c r="A389" s="72">
        <v>930</v>
      </c>
      <c r="B389" s="72" t="s">
        <v>957</v>
      </c>
      <c r="C389" s="74">
        <v>0.8</v>
      </c>
      <c r="F389" s="70"/>
      <c r="G389" s="114"/>
      <c r="H389" s="70"/>
    </row>
    <row r="390" spans="1:8" x14ac:dyDescent="0.35">
      <c r="A390" s="72">
        <v>932</v>
      </c>
      <c r="B390" s="72" t="s">
        <v>782</v>
      </c>
      <c r="C390" s="74">
        <v>21.4</v>
      </c>
      <c r="F390" s="70"/>
      <c r="G390" s="114"/>
      <c r="H390" s="70"/>
    </row>
    <row r="391" spans="1:8" x14ac:dyDescent="0.35">
      <c r="A391" s="72">
        <v>934</v>
      </c>
      <c r="B391" s="72" t="s">
        <v>783</v>
      </c>
      <c r="C391" s="74">
        <v>30</v>
      </c>
      <c r="F391" s="70"/>
      <c r="G391" s="114"/>
      <c r="H391" s="70"/>
    </row>
    <row r="392" spans="1:8" x14ac:dyDescent="0.35">
      <c r="A392" s="72">
        <v>936</v>
      </c>
      <c r="B392" s="72" t="s">
        <v>784</v>
      </c>
      <c r="C392" s="74">
        <v>23.4</v>
      </c>
      <c r="F392" s="70"/>
      <c r="G392" s="114"/>
      <c r="H392" s="70"/>
    </row>
    <row r="393" spans="1:8" x14ac:dyDescent="0.35">
      <c r="A393" s="72">
        <v>937</v>
      </c>
      <c r="B393" s="72" t="s">
        <v>197</v>
      </c>
      <c r="C393" s="74">
        <v>25.3</v>
      </c>
      <c r="F393" s="70"/>
      <c r="G393" s="114"/>
      <c r="H393" s="70"/>
    </row>
    <row r="394" spans="1:8" x14ac:dyDescent="0.35">
      <c r="A394" s="72">
        <v>938</v>
      </c>
      <c r="B394" s="72" t="s">
        <v>406</v>
      </c>
      <c r="C394" s="74">
        <v>22.1</v>
      </c>
      <c r="F394" s="70"/>
      <c r="G394" s="114"/>
      <c r="H394" s="70"/>
    </row>
    <row r="395" spans="1:8" x14ac:dyDescent="0.35">
      <c r="A395" s="72">
        <v>939</v>
      </c>
      <c r="B395" s="72" t="s">
        <v>785</v>
      </c>
      <c r="C395" s="74">
        <v>0</v>
      </c>
      <c r="F395" s="70"/>
      <c r="G395" s="114"/>
      <c r="H395" s="70"/>
    </row>
    <row r="396" spans="1:8" x14ac:dyDescent="0.35">
      <c r="A396" s="72">
        <v>940</v>
      </c>
      <c r="B396" s="72" t="s">
        <v>786</v>
      </c>
      <c r="C396" s="74">
        <v>30.8</v>
      </c>
      <c r="F396" s="70"/>
      <c r="G396" s="114"/>
      <c r="H396" s="70"/>
    </row>
    <row r="397" spans="1:8" x14ac:dyDescent="0.35">
      <c r="A397" s="72">
        <v>941</v>
      </c>
      <c r="B397" s="72" t="s">
        <v>198</v>
      </c>
      <c r="C397" s="74">
        <v>22.8</v>
      </c>
      <c r="F397" s="70"/>
      <c r="G397" s="114"/>
      <c r="H397" s="70"/>
    </row>
    <row r="398" spans="1:8" x14ac:dyDescent="0.35">
      <c r="A398" s="72">
        <v>944</v>
      </c>
      <c r="B398" s="72" t="s">
        <v>787</v>
      </c>
      <c r="C398" s="74">
        <v>22.2</v>
      </c>
      <c r="F398" s="70"/>
      <c r="G398" s="114"/>
      <c r="H398" s="70"/>
    </row>
    <row r="399" spans="1:8" x14ac:dyDescent="0.35">
      <c r="A399" s="72">
        <v>946</v>
      </c>
      <c r="B399" s="72" t="s">
        <v>199</v>
      </c>
      <c r="C399" s="74">
        <v>17.2</v>
      </c>
      <c r="F399" s="70"/>
      <c r="G399" s="114"/>
      <c r="H399" s="70"/>
    </row>
    <row r="400" spans="1:8" x14ac:dyDescent="0.35">
      <c r="A400" s="72">
        <v>948</v>
      </c>
      <c r="B400" s="72" t="s">
        <v>788</v>
      </c>
      <c r="C400" s="74">
        <v>21.7</v>
      </c>
      <c r="F400" s="70"/>
      <c r="G400" s="114"/>
      <c r="H400" s="70"/>
    </row>
    <row r="401" spans="1:8" x14ac:dyDescent="0.35">
      <c r="A401" s="72">
        <v>949</v>
      </c>
      <c r="B401" s="72" t="s">
        <v>508</v>
      </c>
      <c r="C401" s="74">
        <v>25.3</v>
      </c>
      <c r="F401" s="70"/>
      <c r="G401" s="114"/>
      <c r="H401" s="70"/>
    </row>
    <row r="402" spans="1:8" x14ac:dyDescent="0.35">
      <c r="A402" s="72">
        <v>952</v>
      </c>
      <c r="B402" s="72" t="s">
        <v>789</v>
      </c>
      <c r="C402" s="74">
        <v>21.9</v>
      </c>
      <c r="F402" s="70"/>
      <c r="G402" s="114"/>
      <c r="H402" s="70"/>
    </row>
    <row r="403" spans="1:8" x14ac:dyDescent="0.35">
      <c r="A403" s="72">
        <v>953</v>
      </c>
      <c r="B403" s="72" t="s">
        <v>790</v>
      </c>
      <c r="C403" s="74">
        <v>23.8</v>
      </c>
      <c r="F403" s="70"/>
      <c r="G403" s="114"/>
      <c r="H403" s="70"/>
    </row>
    <row r="404" spans="1:8" x14ac:dyDescent="0.35">
      <c r="A404" s="72">
        <v>955</v>
      </c>
      <c r="B404" s="72" t="s">
        <v>200</v>
      </c>
      <c r="C404" s="74">
        <v>14.7</v>
      </c>
      <c r="F404" s="70"/>
      <c r="G404" s="114"/>
      <c r="H404" s="70"/>
    </row>
    <row r="405" spans="1:8" x14ac:dyDescent="0.35">
      <c r="A405" s="72">
        <v>956</v>
      </c>
      <c r="B405" s="72" t="s">
        <v>791</v>
      </c>
      <c r="C405" s="74">
        <v>29</v>
      </c>
      <c r="F405" s="70"/>
      <c r="G405" s="114"/>
      <c r="H405" s="70"/>
    </row>
    <row r="406" spans="1:8" x14ac:dyDescent="0.35">
      <c r="A406" s="72">
        <v>957</v>
      </c>
      <c r="B406" s="72" t="s">
        <v>201</v>
      </c>
      <c r="C406" s="74">
        <v>24.2</v>
      </c>
      <c r="F406" s="70"/>
      <c r="G406" s="114"/>
      <c r="H406" s="70"/>
    </row>
    <row r="407" spans="1:8" x14ac:dyDescent="0.35">
      <c r="A407" s="72">
        <v>958</v>
      </c>
      <c r="B407" s="72" t="s">
        <v>509</v>
      </c>
      <c r="C407" s="74">
        <v>14.9</v>
      </c>
      <c r="F407" s="70"/>
      <c r="G407" s="114"/>
      <c r="H407" s="70"/>
    </row>
    <row r="408" spans="1:8" x14ac:dyDescent="0.35">
      <c r="A408" s="72">
        <v>959</v>
      </c>
      <c r="B408" s="72" t="s">
        <v>202</v>
      </c>
      <c r="C408" s="74">
        <v>27.5</v>
      </c>
      <c r="F408" s="70"/>
      <c r="G408" s="114"/>
      <c r="H408" s="70"/>
    </row>
    <row r="409" spans="1:8" x14ac:dyDescent="0.35">
      <c r="A409" s="72">
        <v>962</v>
      </c>
      <c r="B409" s="72" t="s">
        <v>407</v>
      </c>
      <c r="C409" s="74">
        <v>34.299999999999997</v>
      </c>
      <c r="F409" s="70"/>
      <c r="G409" s="114"/>
      <c r="H409" s="70"/>
    </row>
    <row r="410" spans="1:8" x14ac:dyDescent="0.35">
      <c r="A410" s="72">
        <v>963</v>
      </c>
      <c r="B410" s="72" t="s">
        <v>792</v>
      </c>
      <c r="C410" s="74">
        <v>23.5</v>
      </c>
      <c r="F410" s="70"/>
      <c r="G410" s="114"/>
      <c r="H410" s="70"/>
    </row>
    <row r="411" spans="1:8" x14ac:dyDescent="0.35">
      <c r="A411" s="72">
        <v>964</v>
      </c>
      <c r="B411" s="72" t="s">
        <v>203</v>
      </c>
      <c r="C411" s="74">
        <v>23.7</v>
      </c>
      <c r="F411" s="70"/>
      <c r="G411" s="114"/>
      <c r="H411" s="70"/>
    </row>
    <row r="412" spans="1:8" x14ac:dyDescent="0.35">
      <c r="A412" s="72">
        <v>965</v>
      </c>
      <c r="B412" s="72" t="s">
        <v>204</v>
      </c>
      <c r="C412" s="74">
        <v>26</v>
      </c>
      <c r="F412" s="70"/>
      <c r="G412" s="114"/>
      <c r="H412" s="70"/>
    </row>
    <row r="413" spans="1:8" x14ac:dyDescent="0.35">
      <c r="A413" s="72">
        <v>966</v>
      </c>
      <c r="B413" s="72" t="s">
        <v>205</v>
      </c>
      <c r="C413" s="74">
        <v>28.7</v>
      </c>
      <c r="F413" s="70"/>
      <c r="G413" s="114"/>
      <c r="H413" s="70"/>
    </row>
    <row r="414" spans="1:8" x14ac:dyDescent="0.35">
      <c r="A414" s="72">
        <v>967</v>
      </c>
      <c r="B414" s="72" t="s">
        <v>206</v>
      </c>
      <c r="C414" s="74">
        <v>25.2</v>
      </c>
      <c r="F414" s="70"/>
      <c r="G414" s="114"/>
      <c r="H414" s="70"/>
    </row>
    <row r="415" spans="1:8" x14ac:dyDescent="0.35">
      <c r="A415" s="72">
        <v>970</v>
      </c>
      <c r="B415" s="72" t="s">
        <v>793</v>
      </c>
      <c r="C415" s="74">
        <v>31.3</v>
      </c>
      <c r="F415" s="70"/>
      <c r="G415" s="114"/>
      <c r="H415" s="70"/>
    </row>
    <row r="416" spans="1:8" x14ac:dyDescent="0.35">
      <c r="A416" s="72">
        <v>971</v>
      </c>
      <c r="B416" s="72" t="s">
        <v>794</v>
      </c>
      <c r="C416" s="74">
        <v>25.3</v>
      </c>
      <c r="F416" s="70"/>
      <c r="G416" s="114"/>
      <c r="H416" s="70"/>
    </row>
    <row r="417" spans="1:8" x14ac:dyDescent="0.35">
      <c r="A417" s="72">
        <v>972</v>
      </c>
      <c r="B417" s="72" t="s">
        <v>795</v>
      </c>
      <c r="C417" s="74">
        <v>23.3</v>
      </c>
      <c r="F417" s="70"/>
      <c r="G417" s="114"/>
      <c r="H417" s="70"/>
    </row>
    <row r="418" spans="1:8" x14ac:dyDescent="0.35">
      <c r="A418" s="72">
        <v>976</v>
      </c>
      <c r="B418" s="72" t="s">
        <v>207</v>
      </c>
      <c r="C418" s="74">
        <v>23.8</v>
      </c>
      <c r="F418" s="70"/>
      <c r="G418" s="114"/>
      <c r="H418" s="70"/>
    </row>
    <row r="419" spans="1:8" x14ac:dyDescent="0.35">
      <c r="A419" s="72">
        <v>977</v>
      </c>
      <c r="B419" s="72" t="s">
        <v>796</v>
      </c>
      <c r="C419" s="74">
        <v>26.6</v>
      </c>
      <c r="F419" s="70"/>
      <c r="G419" s="114"/>
      <c r="H419" s="70"/>
    </row>
    <row r="420" spans="1:8" x14ac:dyDescent="0.35">
      <c r="A420" s="72">
        <v>979</v>
      </c>
      <c r="B420" s="72" t="s">
        <v>797</v>
      </c>
      <c r="C420" s="74">
        <v>30.8</v>
      </c>
      <c r="F420" s="70"/>
      <c r="G420" s="114"/>
      <c r="H420" s="70"/>
    </row>
    <row r="421" spans="1:8" x14ac:dyDescent="0.35">
      <c r="A421" s="72">
        <v>982</v>
      </c>
      <c r="B421" s="72" t="s">
        <v>208</v>
      </c>
      <c r="C421" s="74">
        <v>20.100000000000001</v>
      </c>
      <c r="F421" s="70"/>
      <c r="G421" s="114"/>
      <c r="H421" s="70"/>
    </row>
    <row r="422" spans="1:8" x14ac:dyDescent="0.35">
      <c r="A422" s="72">
        <v>984</v>
      </c>
      <c r="B422" s="72" t="s">
        <v>510</v>
      </c>
      <c r="C422" s="74">
        <v>24.2</v>
      </c>
      <c r="F422" s="70"/>
      <c r="G422" s="114"/>
      <c r="H422" s="70"/>
    </row>
    <row r="423" spans="1:8" x14ac:dyDescent="0.35">
      <c r="A423" s="72">
        <v>985</v>
      </c>
      <c r="B423" s="72" t="s">
        <v>209</v>
      </c>
      <c r="C423" s="74">
        <v>14.1</v>
      </c>
      <c r="F423" s="70"/>
      <c r="G423" s="114"/>
      <c r="H423" s="70"/>
    </row>
    <row r="424" spans="1:8" x14ac:dyDescent="0.35">
      <c r="A424" s="72">
        <v>986</v>
      </c>
      <c r="B424" s="72" t="s">
        <v>210</v>
      </c>
      <c r="C424" s="74">
        <v>22</v>
      </c>
      <c r="F424" s="70"/>
      <c r="G424" s="114"/>
      <c r="H424" s="70"/>
    </row>
    <row r="425" spans="1:8" x14ac:dyDescent="0.35">
      <c r="A425" s="72">
        <v>989</v>
      </c>
      <c r="B425" s="72" t="s">
        <v>211</v>
      </c>
      <c r="C425" s="74">
        <v>35.1</v>
      </c>
      <c r="F425" s="70"/>
      <c r="G425" s="114"/>
      <c r="H425" s="70"/>
    </row>
    <row r="426" spans="1:8" x14ac:dyDescent="0.35">
      <c r="A426" s="72">
        <v>990</v>
      </c>
      <c r="B426" s="72" t="s">
        <v>798</v>
      </c>
      <c r="C426" s="74">
        <v>23.5</v>
      </c>
      <c r="F426" s="70"/>
      <c r="G426" s="114"/>
      <c r="H426" s="70"/>
    </row>
    <row r="427" spans="1:8" x14ac:dyDescent="0.35">
      <c r="A427" s="72">
        <v>991</v>
      </c>
      <c r="B427" s="72" t="s">
        <v>799</v>
      </c>
      <c r="C427" s="74">
        <v>24.2</v>
      </c>
      <c r="F427" s="70"/>
      <c r="G427" s="114"/>
      <c r="H427" s="70"/>
    </row>
    <row r="428" spans="1:8" x14ac:dyDescent="0.35">
      <c r="A428" s="72">
        <v>1000</v>
      </c>
      <c r="B428" s="72" t="s">
        <v>212</v>
      </c>
      <c r="C428" s="74">
        <v>26.5</v>
      </c>
      <c r="F428" s="70"/>
      <c r="G428" s="114"/>
      <c r="H428" s="70"/>
    </row>
    <row r="429" spans="1:8" x14ac:dyDescent="0.35">
      <c r="A429" s="72">
        <v>1001</v>
      </c>
      <c r="B429" s="72" t="s">
        <v>800</v>
      </c>
      <c r="C429" s="74">
        <v>30</v>
      </c>
      <c r="F429" s="70"/>
      <c r="G429" s="114"/>
      <c r="H429" s="70"/>
    </row>
    <row r="430" spans="1:8" x14ac:dyDescent="0.35">
      <c r="A430" s="72">
        <v>1002</v>
      </c>
      <c r="B430" s="72" t="s">
        <v>213</v>
      </c>
      <c r="C430" s="74">
        <v>23</v>
      </c>
      <c r="F430" s="70"/>
      <c r="G430" s="114"/>
      <c r="H430" s="70"/>
    </row>
    <row r="431" spans="1:8" x14ac:dyDescent="0.35">
      <c r="A431" s="72">
        <v>1004</v>
      </c>
      <c r="B431" s="72" t="s">
        <v>214</v>
      </c>
      <c r="C431" s="74">
        <v>22.8</v>
      </c>
      <c r="F431" s="70"/>
      <c r="G431" s="114"/>
      <c r="H431" s="70"/>
    </row>
    <row r="432" spans="1:8" x14ac:dyDescent="0.35">
      <c r="A432" s="72">
        <v>1006</v>
      </c>
      <c r="B432" s="72" t="s">
        <v>801</v>
      </c>
      <c r="C432" s="74">
        <v>27.4</v>
      </c>
      <c r="F432" s="70"/>
      <c r="G432" s="114"/>
      <c r="H432" s="70"/>
    </row>
    <row r="433" spans="1:8" x14ac:dyDescent="0.35">
      <c r="A433" s="72">
        <v>1007</v>
      </c>
      <c r="B433" s="72" t="s">
        <v>802</v>
      </c>
      <c r="C433" s="74">
        <v>30</v>
      </c>
      <c r="F433" s="70"/>
      <c r="G433" s="114"/>
      <c r="H433" s="70"/>
    </row>
    <row r="434" spans="1:8" x14ac:dyDescent="0.35">
      <c r="A434" s="72">
        <v>1008</v>
      </c>
      <c r="B434" s="72" t="s">
        <v>803</v>
      </c>
      <c r="C434" s="74">
        <v>30</v>
      </c>
      <c r="F434" s="70"/>
      <c r="G434" s="114"/>
      <c r="H434" s="70"/>
    </row>
    <row r="435" spans="1:8" x14ac:dyDescent="0.35">
      <c r="A435" s="72">
        <v>1009</v>
      </c>
      <c r="B435" s="72" t="s">
        <v>804</v>
      </c>
      <c r="C435" s="74">
        <v>30</v>
      </c>
      <c r="F435" s="70"/>
      <c r="G435" s="114"/>
      <c r="H435" s="70"/>
    </row>
    <row r="436" spans="1:8" x14ac:dyDescent="0.35">
      <c r="A436" s="72">
        <v>1010</v>
      </c>
      <c r="B436" s="72" t="s">
        <v>215</v>
      </c>
      <c r="C436" s="74">
        <v>26.1</v>
      </c>
      <c r="F436" s="70"/>
      <c r="G436" s="114"/>
      <c r="H436" s="70"/>
    </row>
    <row r="437" spans="1:8" x14ac:dyDescent="0.35">
      <c r="A437" s="72">
        <v>1013</v>
      </c>
      <c r="B437" s="72" t="s">
        <v>216</v>
      </c>
      <c r="C437" s="74">
        <v>24.1</v>
      </c>
      <c r="F437" s="70"/>
      <c r="G437" s="114"/>
      <c r="H437" s="70"/>
    </row>
    <row r="438" spans="1:8" x14ac:dyDescent="0.35">
      <c r="A438" s="72">
        <v>1014</v>
      </c>
      <c r="B438" s="72" t="s">
        <v>217</v>
      </c>
      <c r="C438" s="74">
        <v>25.8</v>
      </c>
      <c r="F438" s="70"/>
      <c r="G438" s="114"/>
      <c r="H438" s="70"/>
    </row>
    <row r="439" spans="1:8" x14ac:dyDescent="0.35">
      <c r="A439" s="72">
        <v>1017</v>
      </c>
      <c r="B439" s="72" t="s">
        <v>218</v>
      </c>
      <c r="C439" s="74">
        <v>15.4</v>
      </c>
      <c r="F439" s="70"/>
      <c r="G439" s="114"/>
      <c r="H439" s="70"/>
    </row>
    <row r="440" spans="1:8" x14ac:dyDescent="0.35">
      <c r="A440" s="72">
        <v>1018</v>
      </c>
      <c r="B440" s="72" t="s">
        <v>805</v>
      </c>
      <c r="C440" s="74">
        <v>30.1</v>
      </c>
      <c r="F440" s="70"/>
      <c r="G440" s="114"/>
      <c r="H440" s="70"/>
    </row>
    <row r="441" spans="1:8" x14ac:dyDescent="0.35">
      <c r="A441" s="72">
        <v>1019</v>
      </c>
      <c r="B441" s="72" t="s">
        <v>806</v>
      </c>
      <c r="C441" s="74">
        <v>24.4</v>
      </c>
      <c r="F441" s="70"/>
      <c r="G441" s="114"/>
      <c r="H441" s="70"/>
    </row>
    <row r="442" spans="1:8" x14ac:dyDescent="0.35">
      <c r="A442" s="72">
        <v>1020</v>
      </c>
      <c r="B442" s="72" t="s">
        <v>219</v>
      </c>
      <c r="C442" s="74">
        <v>15.5</v>
      </c>
      <c r="F442" s="70"/>
      <c r="G442" s="114"/>
      <c r="H442" s="70"/>
    </row>
    <row r="443" spans="1:8" x14ac:dyDescent="0.35">
      <c r="A443" s="72">
        <v>1021</v>
      </c>
      <c r="B443" s="72" t="s">
        <v>807</v>
      </c>
      <c r="C443" s="74">
        <v>24.2</v>
      </c>
      <c r="F443" s="70"/>
      <c r="G443" s="114"/>
      <c r="H443" s="70"/>
    </row>
    <row r="444" spans="1:8" x14ac:dyDescent="0.35">
      <c r="A444" s="72">
        <v>1022</v>
      </c>
      <c r="B444" s="72" t="s">
        <v>808</v>
      </c>
      <c r="C444" s="74">
        <v>24.2</v>
      </c>
      <c r="F444" s="70"/>
      <c r="G444" s="114"/>
      <c r="H444" s="70"/>
    </row>
    <row r="445" spans="1:8" x14ac:dyDescent="0.35">
      <c r="A445" s="72">
        <v>1023</v>
      </c>
      <c r="B445" s="72" t="s">
        <v>408</v>
      </c>
      <c r="C445" s="74">
        <v>30</v>
      </c>
      <c r="F445" s="70"/>
      <c r="G445" s="114"/>
      <c r="H445" s="70"/>
    </row>
    <row r="446" spans="1:8" x14ac:dyDescent="0.35">
      <c r="A446" s="72">
        <v>1024</v>
      </c>
      <c r="B446" s="72" t="s">
        <v>809</v>
      </c>
      <c r="C446" s="74">
        <v>28.4</v>
      </c>
      <c r="F446" s="70"/>
      <c r="G446" s="114"/>
      <c r="H446" s="70"/>
    </row>
    <row r="447" spans="1:8" x14ac:dyDescent="0.35">
      <c r="A447" s="72">
        <v>1025</v>
      </c>
      <c r="B447" s="72" t="s">
        <v>810</v>
      </c>
      <c r="C447" s="74">
        <v>28.4</v>
      </c>
      <c r="F447" s="70"/>
      <c r="G447" s="114"/>
      <c r="H447" s="70"/>
    </row>
    <row r="448" spans="1:8" x14ac:dyDescent="0.35">
      <c r="A448" s="72">
        <v>1033</v>
      </c>
      <c r="B448" s="72" t="s">
        <v>220</v>
      </c>
      <c r="C448" s="74">
        <v>9.9</v>
      </c>
      <c r="F448" s="70"/>
      <c r="G448" s="114"/>
      <c r="H448" s="70"/>
    </row>
    <row r="449" spans="1:8" x14ac:dyDescent="0.35">
      <c r="A449" s="72">
        <v>1034</v>
      </c>
      <c r="B449" s="72" t="s">
        <v>221</v>
      </c>
      <c r="C449" s="74">
        <v>21.5</v>
      </c>
      <c r="F449" s="70"/>
      <c r="G449" s="114"/>
      <c r="H449" s="70"/>
    </row>
    <row r="450" spans="1:8" x14ac:dyDescent="0.35">
      <c r="A450" s="72">
        <v>1036</v>
      </c>
      <c r="B450" s="72" t="s">
        <v>811</v>
      </c>
      <c r="C450" s="74">
        <v>30.8</v>
      </c>
      <c r="F450" s="70"/>
      <c r="G450" s="114"/>
      <c r="H450" s="70"/>
    </row>
    <row r="451" spans="1:8" x14ac:dyDescent="0.35">
      <c r="A451" s="72">
        <v>1037</v>
      </c>
      <c r="B451" s="72" t="s">
        <v>222</v>
      </c>
      <c r="C451" s="74">
        <v>24.1</v>
      </c>
      <c r="F451" s="70"/>
      <c r="G451" s="114"/>
      <c r="H451" s="70"/>
    </row>
    <row r="452" spans="1:8" x14ac:dyDescent="0.35">
      <c r="A452" s="72">
        <v>1038</v>
      </c>
      <c r="B452" s="72" t="s">
        <v>223</v>
      </c>
      <c r="C452" s="74">
        <v>27.5</v>
      </c>
      <c r="F452" s="70"/>
      <c r="G452" s="114"/>
      <c r="H452" s="70"/>
    </row>
    <row r="453" spans="1:8" x14ac:dyDescent="0.35">
      <c r="A453" s="72">
        <v>1039</v>
      </c>
      <c r="B453" s="72" t="s">
        <v>409</v>
      </c>
      <c r="C453" s="74">
        <v>34.299999999999997</v>
      </c>
      <c r="F453" s="70"/>
      <c r="G453" s="114"/>
      <c r="H453" s="70"/>
    </row>
    <row r="454" spans="1:8" x14ac:dyDescent="0.35">
      <c r="A454" s="72">
        <v>1041</v>
      </c>
      <c r="B454" s="72" t="s">
        <v>812</v>
      </c>
      <c r="C454" s="74">
        <v>23.4</v>
      </c>
      <c r="F454" s="70"/>
      <c r="G454" s="114"/>
      <c r="H454" s="70"/>
    </row>
    <row r="455" spans="1:8" x14ac:dyDescent="0.35">
      <c r="A455" s="72">
        <v>1044</v>
      </c>
      <c r="B455" s="72" t="s">
        <v>813</v>
      </c>
      <c r="C455" s="74">
        <v>29.5</v>
      </c>
      <c r="F455" s="70"/>
      <c r="G455" s="114"/>
      <c r="H455" s="70"/>
    </row>
    <row r="456" spans="1:8" x14ac:dyDescent="0.35">
      <c r="A456" s="72">
        <v>1046</v>
      </c>
      <c r="B456" s="72" t="s">
        <v>814</v>
      </c>
      <c r="C456" s="74">
        <v>28.3</v>
      </c>
      <c r="F456" s="70"/>
      <c r="G456" s="114"/>
      <c r="H456" s="70"/>
    </row>
    <row r="457" spans="1:8" x14ac:dyDescent="0.35">
      <c r="A457" s="72">
        <v>1047</v>
      </c>
      <c r="B457" s="72" t="s">
        <v>815</v>
      </c>
      <c r="C457" s="74">
        <v>28.3</v>
      </c>
      <c r="F457" s="70"/>
      <c r="G457" s="114"/>
      <c r="H457" s="70"/>
    </row>
    <row r="458" spans="1:8" x14ac:dyDescent="0.35">
      <c r="A458" s="72">
        <v>1049</v>
      </c>
      <c r="B458" s="72" t="s">
        <v>224</v>
      </c>
      <c r="C458" s="74">
        <v>21.3</v>
      </c>
      <c r="F458" s="70"/>
      <c r="G458" s="114"/>
      <c r="H458" s="70"/>
    </row>
    <row r="459" spans="1:8" x14ac:dyDescent="0.35">
      <c r="A459" s="72">
        <v>1050</v>
      </c>
      <c r="B459" s="72" t="s">
        <v>225</v>
      </c>
      <c r="C459" s="74">
        <v>28.9</v>
      </c>
      <c r="F459" s="70"/>
      <c r="G459" s="114"/>
      <c r="H459" s="70"/>
    </row>
    <row r="460" spans="1:8" x14ac:dyDescent="0.35">
      <c r="A460" s="72">
        <v>1051</v>
      </c>
      <c r="B460" s="72" t="s">
        <v>816</v>
      </c>
      <c r="C460" s="74">
        <v>25.3</v>
      </c>
      <c r="F460" s="70"/>
      <c r="G460" s="114"/>
      <c r="H460" s="70"/>
    </row>
    <row r="461" spans="1:8" x14ac:dyDescent="0.35">
      <c r="A461" s="72">
        <v>1052</v>
      </c>
      <c r="B461" s="72" t="s">
        <v>817</v>
      </c>
      <c r="C461" s="74">
        <v>23.8</v>
      </c>
      <c r="F461" s="70"/>
      <c r="G461" s="114"/>
      <c r="H461" s="70"/>
    </row>
    <row r="462" spans="1:8" x14ac:dyDescent="0.35">
      <c r="A462" s="72">
        <v>1053</v>
      </c>
      <c r="B462" s="72" t="s">
        <v>818</v>
      </c>
      <c r="C462" s="74">
        <v>27.5</v>
      </c>
      <c r="F462" s="70"/>
      <c r="G462" s="114"/>
      <c r="H462" s="70"/>
    </row>
    <row r="463" spans="1:8" x14ac:dyDescent="0.35">
      <c r="A463" s="72">
        <v>1054</v>
      </c>
      <c r="B463" s="72" t="s">
        <v>226</v>
      </c>
      <c r="C463" s="74">
        <v>23.7</v>
      </c>
      <c r="F463" s="70"/>
      <c r="G463" s="114"/>
      <c r="H463" s="70"/>
    </row>
    <row r="464" spans="1:8" x14ac:dyDescent="0.35">
      <c r="A464" s="72">
        <v>1057</v>
      </c>
      <c r="B464" s="72" t="s">
        <v>819</v>
      </c>
      <c r="C464" s="74">
        <v>38.1</v>
      </c>
      <c r="F464" s="70"/>
      <c r="G464" s="114"/>
      <c r="H464" s="70"/>
    </row>
    <row r="465" spans="1:8" x14ac:dyDescent="0.35">
      <c r="A465" s="72">
        <v>1058</v>
      </c>
      <c r="B465" s="72" t="s">
        <v>820</v>
      </c>
      <c r="C465" s="74">
        <v>29.4</v>
      </c>
      <c r="F465" s="70"/>
      <c r="G465" s="114"/>
      <c r="H465" s="70"/>
    </row>
    <row r="466" spans="1:8" x14ac:dyDescent="0.35">
      <c r="A466" s="72">
        <v>1059</v>
      </c>
      <c r="B466" s="72" t="s">
        <v>821</v>
      </c>
      <c r="C466" s="74">
        <v>25.4</v>
      </c>
      <c r="F466" s="70"/>
      <c r="G466" s="114"/>
      <c r="H466" s="70"/>
    </row>
    <row r="467" spans="1:8" x14ac:dyDescent="0.35">
      <c r="A467" s="72">
        <v>1061</v>
      </c>
      <c r="B467" s="72" t="s">
        <v>410</v>
      </c>
      <c r="C467" s="74">
        <v>34.299999999999997</v>
      </c>
      <c r="F467" s="70"/>
      <c r="G467" s="114"/>
      <c r="H467" s="70"/>
    </row>
    <row r="468" spans="1:8" x14ac:dyDescent="0.35">
      <c r="A468" s="72">
        <v>1062</v>
      </c>
      <c r="B468" s="72" t="s">
        <v>227</v>
      </c>
      <c r="C468" s="74">
        <v>30.1</v>
      </c>
      <c r="F468" s="70"/>
      <c r="G468" s="114"/>
      <c r="H468" s="70"/>
    </row>
    <row r="469" spans="1:8" x14ac:dyDescent="0.35">
      <c r="A469" s="72">
        <v>1063</v>
      </c>
      <c r="B469" s="72" t="s">
        <v>822</v>
      </c>
      <c r="C469" s="74">
        <v>30.1</v>
      </c>
      <c r="F469" s="70"/>
      <c r="G469" s="114"/>
      <c r="H469" s="70"/>
    </row>
    <row r="470" spans="1:8" x14ac:dyDescent="0.35">
      <c r="A470" s="72">
        <v>1064</v>
      </c>
      <c r="B470" s="72" t="s">
        <v>228</v>
      </c>
      <c r="C470" s="74">
        <v>27.6</v>
      </c>
      <c r="F470" s="70"/>
      <c r="G470" s="114"/>
      <c r="H470" s="70"/>
    </row>
    <row r="471" spans="1:8" x14ac:dyDescent="0.35">
      <c r="A471" s="72">
        <v>1065</v>
      </c>
      <c r="B471" s="72" t="s">
        <v>229</v>
      </c>
      <c r="C471" s="74">
        <v>23.5</v>
      </c>
      <c r="F471" s="70"/>
      <c r="G471" s="114"/>
      <c r="H471" s="70"/>
    </row>
    <row r="472" spans="1:8" x14ac:dyDescent="0.35">
      <c r="A472" s="72">
        <v>1066</v>
      </c>
      <c r="B472" s="72" t="s">
        <v>230</v>
      </c>
      <c r="C472" s="74">
        <v>35.200000000000003</v>
      </c>
      <c r="F472" s="70"/>
      <c r="G472" s="114"/>
      <c r="H472" s="70"/>
    </row>
    <row r="473" spans="1:8" x14ac:dyDescent="0.35">
      <c r="A473" s="72">
        <v>1067</v>
      </c>
      <c r="B473" s="72" t="s">
        <v>823</v>
      </c>
      <c r="C473" s="74">
        <v>28.9</v>
      </c>
      <c r="F473" s="70"/>
      <c r="G473" s="114"/>
      <c r="H473" s="70"/>
    </row>
    <row r="474" spans="1:8" x14ac:dyDescent="0.35">
      <c r="A474" s="72">
        <v>1068</v>
      </c>
      <c r="B474" s="72" t="s">
        <v>231</v>
      </c>
      <c r="C474" s="74">
        <v>27.6</v>
      </c>
      <c r="F474" s="70"/>
      <c r="G474" s="114"/>
      <c r="H474" s="70"/>
    </row>
    <row r="475" spans="1:8" x14ac:dyDescent="0.35">
      <c r="A475" s="72">
        <v>1070</v>
      </c>
      <c r="B475" s="72" t="s">
        <v>232</v>
      </c>
      <c r="C475" s="74">
        <v>27.6</v>
      </c>
      <c r="F475" s="70"/>
      <c r="G475" s="114"/>
      <c r="H475" s="70"/>
    </row>
    <row r="476" spans="1:8" x14ac:dyDescent="0.35">
      <c r="A476" s="72">
        <v>1071</v>
      </c>
      <c r="B476" s="72" t="s">
        <v>233</v>
      </c>
      <c r="C476" s="74">
        <v>21</v>
      </c>
      <c r="F476" s="70"/>
      <c r="G476" s="114"/>
      <c r="H476" s="70"/>
    </row>
    <row r="477" spans="1:8" x14ac:dyDescent="0.35">
      <c r="A477" s="72">
        <v>1072</v>
      </c>
      <c r="B477" s="72" t="s">
        <v>234</v>
      </c>
      <c r="C477" s="74">
        <v>18.2</v>
      </c>
      <c r="F477" s="70"/>
      <c r="G477" s="114"/>
      <c r="H477" s="70"/>
    </row>
    <row r="478" spans="1:8" x14ac:dyDescent="0.35">
      <c r="A478" s="72">
        <v>1073</v>
      </c>
      <c r="B478" s="72" t="s">
        <v>235</v>
      </c>
      <c r="C478" s="74">
        <v>23.2</v>
      </c>
      <c r="F478" s="70"/>
      <c r="G478" s="114"/>
      <c r="H478" s="70"/>
    </row>
    <row r="479" spans="1:8" x14ac:dyDescent="0.35">
      <c r="A479" s="72">
        <v>1075</v>
      </c>
      <c r="B479" s="72" t="s">
        <v>236</v>
      </c>
      <c r="C479" s="74">
        <v>23.4</v>
      </c>
      <c r="F479" s="70"/>
      <c r="G479" s="114"/>
      <c r="H479" s="70"/>
    </row>
    <row r="480" spans="1:8" x14ac:dyDescent="0.35">
      <c r="A480" s="72">
        <v>1076</v>
      </c>
      <c r="B480" s="72" t="s">
        <v>237</v>
      </c>
      <c r="C480" s="74">
        <v>26.5</v>
      </c>
      <c r="F480" s="70"/>
      <c r="G480" s="114"/>
      <c r="H480" s="70"/>
    </row>
    <row r="481" spans="1:8" x14ac:dyDescent="0.35">
      <c r="A481" s="72">
        <v>1078</v>
      </c>
      <c r="B481" s="72" t="s">
        <v>238</v>
      </c>
      <c r="C481" s="74">
        <v>22.1</v>
      </c>
      <c r="F481" s="70"/>
      <c r="G481" s="114"/>
      <c r="H481" s="70"/>
    </row>
    <row r="482" spans="1:8" x14ac:dyDescent="0.35">
      <c r="A482" s="72">
        <v>1079</v>
      </c>
      <c r="B482" s="72" t="s">
        <v>239</v>
      </c>
      <c r="C482" s="74">
        <v>25.4</v>
      </c>
      <c r="F482" s="70"/>
      <c r="G482" s="114"/>
      <c r="H482" s="70"/>
    </row>
    <row r="483" spans="1:8" x14ac:dyDescent="0.35">
      <c r="A483" s="72">
        <v>1080</v>
      </c>
      <c r="B483" s="72" t="s">
        <v>240</v>
      </c>
      <c r="C483" s="74">
        <v>24.9</v>
      </c>
      <c r="F483" s="70"/>
      <c r="G483" s="114"/>
      <c r="H483" s="70"/>
    </row>
    <row r="484" spans="1:8" x14ac:dyDescent="0.35">
      <c r="A484" s="72">
        <v>1081</v>
      </c>
      <c r="B484" s="72" t="s">
        <v>241</v>
      </c>
      <c r="C484" s="74">
        <v>24.9</v>
      </c>
      <c r="F484" s="70"/>
      <c r="G484" s="114"/>
      <c r="H484" s="70"/>
    </row>
    <row r="485" spans="1:8" x14ac:dyDescent="0.35">
      <c r="A485" s="72">
        <v>1083</v>
      </c>
      <c r="B485" s="72" t="s">
        <v>242</v>
      </c>
      <c r="C485" s="74">
        <v>24.9</v>
      </c>
      <c r="F485" s="70"/>
      <c r="G485" s="114"/>
      <c r="H485" s="70"/>
    </row>
    <row r="486" spans="1:8" x14ac:dyDescent="0.35">
      <c r="A486" s="72">
        <v>1086</v>
      </c>
      <c r="B486" s="72" t="s">
        <v>243</v>
      </c>
      <c r="C486" s="74">
        <v>21.6</v>
      </c>
      <c r="F486" s="70"/>
      <c r="G486" s="114"/>
      <c r="H486" s="70"/>
    </row>
    <row r="487" spans="1:8" x14ac:dyDescent="0.35">
      <c r="A487" s="72">
        <v>1091</v>
      </c>
      <c r="B487" s="72" t="s">
        <v>244</v>
      </c>
      <c r="C487" s="74">
        <v>26.4</v>
      </c>
      <c r="F487" s="70"/>
      <c r="G487" s="114"/>
      <c r="H487" s="70"/>
    </row>
    <row r="488" spans="1:8" x14ac:dyDescent="0.35">
      <c r="A488" s="72">
        <v>1092</v>
      </c>
      <c r="B488" s="72" t="s">
        <v>245</v>
      </c>
      <c r="C488" s="74">
        <v>27.1</v>
      </c>
      <c r="F488" s="70"/>
      <c r="G488" s="114"/>
      <c r="H488" s="70"/>
    </row>
    <row r="489" spans="1:8" x14ac:dyDescent="0.35">
      <c r="A489" s="72">
        <v>1093</v>
      </c>
      <c r="B489" s="72" t="s">
        <v>246</v>
      </c>
      <c r="C489" s="74">
        <v>28.4</v>
      </c>
      <c r="F489" s="70"/>
      <c r="G489" s="114"/>
      <c r="H489" s="70"/>
    </row>
    <row r="490" spans="1:8" x14ac:dyDescent="0.35">
      <c r="A490" s="72">
        <v>1094</v>
      </c>
      <c r="B490" s="72" t="s">
        <v>247</v>
      </c>
      <c r="C490" s="74">
        <v>27.1</v>
      </c>
      <c r="F490" s="70"/>
      <c r="G490" s="114"/>
      <c r="H490" s="70"/>
    </row>
    <row r="491" spans="1:8" x14ac:dyDescent="0.35">
      <c r="A491" s="72">
        <v>1096</v>
      </c>
      <c r="B491" s="72" t="s">
        <v>248</v>
      </c>
      <c r="C491" s="74">
        <v>27.1</v>
      </c>
      <c r="F491" s="70"/>
      <c r="G491" s="114"/>
      <c r="H491" s="70"/>
    </row>
    <row r="492" spans="1:8" x14ac:dyDescent="0.35">
      <c r="A492" s="72">
        <v>1098</v>
      </c>
      <c r="B492" s="72" t="s">
        <v>249</v>
      </c>
      <c r="C492" s="74">
        <v>23.9</v>
      </c>
      <c r="F492" s="70"/>
      <c r="G492" s="114"/>
      <c r="H492" s="70"/>
    </row>
    <row r="493" spans="1:8" x14ac:dyDescent="0.35">
      <c r="A493" s="72">
        <v>1100</v>
      </c>
      <c r="B493" s="72" t="s">
        <v>250</v>
      </c>
      <c r="C493" s="74">
        <v>28.9</v>
      </c>
      <c r="F493" s="70"/>
      <c r="G493" s="114"/>
      <c r="H493" s="70"/>
    </row>
    <row r="494" spans="1:8" x14ac:dyDescent="0.35">
      <c r="A494" s="72">
        <v>1101</v>
      </c>
      <c r="B494" s="72" t="s">
        <v>824</v>
      </c>
      <c r="C494" s="74">
        <v>28.9</v>
      </c>
      <c r="F494" s="70"/>
      <c r="G494" s="114"/>
      <c r="H494" s="70"/>
    </row>
    <row r="495" spans="1:8" x14ac:dyDescent="0.35">
      <c r="A495" s="72">
        <v>1103</v>
      </c>
      <c r="B495" s="72" t="s">
        <v>251</v>
      </c>
      <c r="C495" s="74">
        <v>28</v>
      </c>
      <c r="F495" s="70"/>
      <c r="G495" s="114"/>
      <c r="H495" s="70"/>
    </row>
    <row r="496" spans="1:8" x14ac:dyDescent="0.35">
      <c r="A496" s="72">
        <v>1104</v>
      </c>
      <c r="B496" s="72" t="s">
        <v>825</v>
      </c>
      <c r="C496" s="74">
        <v>22.4</v>
      </c>
      <c r="F496" s="70"/>
      <c r="G496" s="114"/>
      <c r="H496" s="70"/>
    </row>
    <row r="497" spans="1:8" x14ac:dyDescent="0.35">
      <c r="A497" s="72">
        <v>1106</v>
      </c>
      <c r="B497" s="72" t="s">
        <v>252</v>
      </c>
      <c r="C497" s="74">
        <v>21.7</v>
      </c>
      <c r="F497" s="70"/>
      <c r="G497" s="114"/>
      <c r="H497" s="70"/>
    </row>
    <row r="498" spans="1:8" x14ac:dyDescent="0.35">
      <c r="A498" s="72">
        <v>1107</v>
      </c>
      <c r="B498" s="72" t="s">
        <v>826</v>
      </c>
      <c r="C498" s="74">
        <v>29.3</v>
      </c>
      <c r="F498" s="70"/>
      <c r="G498" s="114"/>
      <c r="H498" s="70"/>
    </row>
    <row r="499" spans="1:8" x14ac:dyDescent="0.35">
      <c r="A499" s="72">
        <v>1108</v>
      </c>
      <c r="B499" s="72" t="s">
        <v>253</v>
      </c>
      <c r="C499" s="74">
        <v>22.2</v>
      </c>
      <c r="F499" s="70"/>
      <c r="G499" s="114"/>
      <c r="H499" s="70"/>
    </row>
    <row r="500" spans="1:8" x14ac:dyDescent="0.35">
      <c r="A500" s="72">
        <v>1110</v>
      </c>
      <c r="B500" s="72" t="s">
        <v>254</v>
      </c>
      <c r="C500" s="74">
        <v>28.7</v>
      </c>
      <c r="F500" s="70"/>
      <c r="G500" s="114"/>
      <c r="H500" s="70"/>
    </row>
    <row r="501" spans="1:8" x14ac:dyDescent="0.35">
      <c r="A501" s="72">
        <v>1111</v>
      </c>
      <c r="B501" s="72" t="s">
        <v>255</v>
      </c>
      <c r="C501" s="74">
        <v>22.2</v>
      </c>
      <c r="F501" s="70"/>
      <c r="G501" s="114"/>
      <c r="H501" s="70"/>
    </row>
    <row r="502" spans="1:8" x14ac:dyDescent="0.35">
      <c r="A502" s="72">
        <v>1113</v>
      </c>
      <c r="B502" s="72" t="s">
        <v>256</v>
      </c>
      <c r="C502" s="74">
        <v>28.7</v>
      </c>
      <c r="F502" s="70"/>
      <c r="G502" s="114"/>
      <c r="H502" s="70"/>
    </row>
    <row r="503" spans="1:8" x14ac:dyDescent="0.35">
      <c r="A503" s="72">
        <v>1115</v>
      </c>
      <c r="B503" s="72" t="s">
        <v>257</v>
      </c>
      <c r="C503" s="74">
        <v>30.1</v>
      </c>
      <c r="F503" s="70"/>
      <c r="G503" s="114"/>
      <c r="H503" s="70"/>
    </row>
    <row r="504" spans="1:8" x14ac:dyDescent="0.35">
      <c r="A504" s="72">
        <v>1116</v>
      </c>
      <c r="B504" s="72" t="s">
        <v>258</v>
      </c>
      <c r="C504" s="74">
        <v>23.5</v>
      </c>
      <c r="F504" s="70"/>
      <c r="G504" s="114"/>
      <c r="H504" s="70"/>
    </row>
    <row r="505" spans="1:8" x14ac:dyDescent="0.35">
      <c r="A505" s="72">
        <v>1126</v>
      </c>
      <c r="B505" s="72" t="s">
        <v>259</v>
      </c>
      <c r="C505" s="74">
        <v>27.6</v>
      </c>
      <c r="F505" s="70"/>
      <c r="G505" s="114"/>
      <c r="H505" s="70"/>
    </row>
    <row r="506" spans="1:8" x14ac:dyDescent="0.35">
      <c r="A506" s="72">
        <v>1127</v>
      </c>
      <c r="B506" s="72" t="s">
        <v>260</v>
      </c>
      <c r="C506" s="74">
        <v>18.100000000000001</v>
      </c>
      <c r="F506" s="70"/>
      <c r="G506" s="114"/>
      <c r="H506" s="70"/>
    </row>
    <row r="507" spans="1:8" x14ac:dyDescent="0.35">
      <c r="A507" s="72">
        <v>1130</v>
      </c>
      <c r="B507" s="72" t="s">
        <v>261</v>
      </c>
      <c r="C507" s="74">
        <v>22.9</v>
      </c>
      <c r="F507" s="70"/>
      <c r="G507" s="114"/>
      <c r="H507" s="70"/>
    </row>
    <row r="508" spans="1:8" x14ac:dyDescent="0.35">
      <c r="A508" s="72">
        <v>1131</v>
      </c>
      <c r="B508" s="72" t="s">
        <v>827</v>
      </c>
      <c r="C508" s="74">
        <v>25.4</v>
      </c>
      <c r="F508" s="70"/>
      <c r="G508" s="114"/>
      <c r="H508" s="70"/>
    </row>
    <row r="509" spans="1:8" x14ac:dyDescent="0.35">
      <c r="A509" s="72">
        <v>1132</v>
      </c>
      <c r="B509" s="72" t="s">
        <v>828</v>
      </c>
      <c r="C509" s="74">
        <v>30</v>
      </c>
      <c r="F509" s="70"/>
      <c r="G509" s="114"/>
      <c r="H509" s="70"/>
    </row>
    <row r="510" spans="1:8" x14ac:dyDescent="0.35">
      <c r="A510" s="72">
        <v>1133</v>
      </c>
      <c r="B510" s="72" t="s">
        <v>829</v>
      </c>
      <c r="C510" s="74">
        <v>21.3</v>
      </c>
      <c r="F510" s="70"/>
      <c r="G510" s="114"/>
      <c r="H510" s="70"/>
    </row>
    <row r="511" spans="1:8" x14ac:dyDescent="0.35">
      <c r="A511" s="72">
        <v>1134</v>
      </c>
      <c r="B511" s="72" t="s">
        <v>545</v>
      </c>
      <c r="C511" s="74">
        <v>22.1</v>
      </c>
      <c r="F511" s="70"/>
      <c r="G511" s="114"/>
      <c r="H511" s="70"/>
    </row>
    <row r="512" spans="1:8" x14ac:dyDescent="0.35">
      <c r="A512" s="72">
        <v>1135</v>
      </c>
      <c r="B512" s="72" t="s">
        <v>830</v>
      </c>
      <c r="C512" s="74">
        <v>25.2</v>
      </c>
      <c r="F512" s="70"/>
      <c r="G512" s="114"/>
      <c r="H512" s="70"/>
    </row>
    <row r="513" spans="1:8" x14ac:dyDescent="0.35">
      <c r="A513" s="72">
        <v>1137</v>
      </c>
      <c r="B513" s="72" t="s">
        <v>831</v>
      </c>
      <c r="C513" s="74">
        <v>23.4</v>
      </c>
      <c r="F513" s="70"/>
      <c r="G513" s="114"/>
      <c r="H513" s="70"/>
    </row>
    <row r="514" spans="1:8" x14ac:dyDescent="0.35">
      <c r="A514" s="72">
        <v>1138</v>
      </c>
      <c r="B514" s="72" t="s">
        <v>832</v>
      </c>
      <c r="C514" s="74">
        <v>24.1</v>
      </c>
      <c r="F514" s="70"/>
      <c r="G514" s="114"/>
      <c r="H514" s="70"/>
    </row>
    <row r="515" spans="1:8" x14ac:dyDescent="0.35">
      <c r="A515" s="72">
        <v>1142</v>
      </c>
      <c r="B515" s="72" t="s">
        <v>262</v>
      </c>
      <c r="C515" s="74">
        <v>23.4</v>
      </c>
      <c r="F515" s="70"/>
      <c r="G515" s="114"/>
      <c r="H515" s="70"/>
    </row>
    <row r="516" spans="1:8" x14ac:dyDescent="0.35">
      <c r="A516" s="72">
        <v>1143</v>
      </c>
      <c r="B516" s="72" t="s">
        <v>833</v>
      </c>
      <c r="C516" s="74">
        <v>23.4</v>
      </c>
      <c r="F516" s="70"/>
      <c r="G516" s="114"/>
      <c r="H516" s="70"/>
    </row>
    <row r="517" spans="1:8" x14ac:dyDescent="0.35">
      <c r="A517" s="72">
        <v>1146</v>
      </c>
      <c r="B517" s="72" t="s">
        <v>834</v>
      </c>
      <c r="C517" s="74">
        <v>23.7</v>
      </c>
      <c r="F517" s="70"/>
      <c r="G517" s="114"/>
      <c r="H517" s="70"/>
    </row>
    <row r="518" spans="1:8" x14ac:dyDescent="0.35">
      <c r="A518" s="72">
        <v>1147</v>
      </c>
      <c r="B518" s="72" t="s">
        <v>263</v>
      </c>
      <c r="C518" s="74">
        <v>22.1</v>
      </c>
      <c r="F518" s="70"/>
      <c r="G518" s="114"/>
      <c r="H518" s="70"/>
    </row>
    <row r="519" spans="1:8" x14ac:dyDescent="0.35">
      <c r="A519" s="72">
        <v>1149</v>
      </c>
      <c r="B519" s="72" t="s">
        <v>264</v>
      </c>
      <c r="C519" s="74">
        <v>28.9</v>
      </c>
      <c r="F519" s="70"/>
      <c r="G519" s="114"/>
      <c r="H519" s="70"/>
    </row>
    <row r="520" spans="1:8" x14ac:dyDescent="0.35">
      <c r="A520" s="72">
        <v>1151</v>
      </c>
      <c r="B520" s="72" t="s">
        <v>265</v>
      </c>
      <c r="C520" s="74">
        <v>25.1</v>
      </c>
      <c r="F520" s="70"/>
      <c r="G520" s="114"/>
      <c r="H520" s="70"/>
    </row>
    <row r="521" spans="1:8" x14ac:dyDescent="0.35">
      <c r="A521" s="72">
        <v>1153</v>
      </c>
      <c r="B521" s="72" t="s">
        <v>266</v>
      </c>
      <c r="C521" s="74">
        <v>24.7</v>
      </c>
      <c r="F521" s="70"/>
      <c r="G521" s="114"/>
      <c r="H521" s="70"/>
    </row>
    <row r="522" spans="1:8" x14ac:dyDescent="0.35">
      <c r="A522" s="72">
        <v>1154</v>
      </c>
      <c r="B522" s="72" t="s">
        <v>835</v>
      </c>
      <c r="C522" s="74">
        <v>30.8</v>
      </c>
      <c r="F522" s="70"/>
      <c r="G522" s="114"/>
      <c r="H522" s="70"/>
    </row>
    <row r="523" spans="1:8" x14ac:dyDescent="0.35">
      <c r="A523" s="72">
        <v>1160</v>
      </c>
      <c r="B523" s="72" t="s">
        <v>836</v>
      </c>
      <c r="C523" s="74">
        <v>21.3</v>
      </c>
      <c r="F523" s="70"/>
      <c r="G523" s="114"/>
      <c r="H523" s="70"/>
    </row>
    <row r="524" spans="1:8" x14ac:dyDescent="0.35">
      <c r="A524" s="72">
        <v>1161</v>
      </c>
      <c r="B524" s="72" t="s">
        <v>267</v>
      </c>
      <c r="C524" s="74">
        <v>18.399999999999999</v>
      </c>
      <c r="F524" s="70"/>
      <c r="G524" s="114"/>
      <c r="H524" s="70"/>
    </row>
    <row r="525" spans="1:8" x14ac:dyDescent="0.35">
      <c r="A525" s="72">
        <v>1162</v>
      </c>
      <c r="B525" s="72" t="s">
        <v>268</v>
      </c>
      <c r="C525" s="74">
        <v>23.1</v>
      </c>
      <c r="F525" s="70"/>
      <c r="G525" s="114"/>
      <c r="H525" s="70"/>
    </row>
    <row r="526" spans="1:8" x14ac:dyDescent="0.35">
      <c r="A526" s="72">
        <v>1163</v>
      </c>
      <c r="B526" s="72" t="s">
        <v>837</v>
      </c>
      <c r="C526" s="74">
        <v>24.9</v>
      </c>
      <c r="F526" s="70"/>
      <c r="G526" s="114"/>
      <c r="H526" s="70"/>
    </row>
    <row r="527" spans="1:8" x14ac:dyDescent="0.35">
      <c r="A527" s="72">
        <v>1164</v>
      </c>
      <c r="B527" s="72" t="s">
        <v>838</v>
      </c>
      <c r="C527" s="74">
        <v>24.9</v>
      </c>
      <c r="F527" s="70"/>
      <c r="G527" s="114"/>
      <c r="H527" s="70"/>
    </row>
    <row r="528" spans="1:8" x14ac:dyDescent="0.35">
      <c r="A528" s="72">
        <v>1165</v>
      </c>
      <c r="B528" s="72" t="s">
        <v>269</v>
      </c>
      <c r="C528" s="74">
        <v>26.3</v>
      </c>
      <c r="F528" s="70"/>
      <c r="G528" s="114"/>
      <c r="H528" s="70"/>
    </row>
    <row r="529" spans="1:8" x14ac:dyDescent="0.35">
      <c r="A529" s="72">
        <v>1171</v>
      </c>
      <c r="B529" s="72" t="s">
        <v>839</v>
      </c>
      <c r="C529" s="74">
        <v>33.799999999999997</v>
      </c>
      <c r="F529" s="70"/>
      <c r="G529" s="114"/>
      <c r="H529" s="70"/>
    </row>
    <row r="530" spans="1:8" x14ac:dyDescent="0.35">
      <c r="A530" s="72">
        <v>1174</v>
      </c>
      <c r="B530" s="72" t="s">
        <v>270</v>
      </c>
      <c r="C530" s="74">
        <v>22.2</v>
      </c>
      <c r="F530" s="70"/>
      <c r="G530" s="114"/>
      <c r="H530" s="70"/>
    </row>
    <row r="531" spans="1:8" x14ac:dyDescent="0.35">
      <c r="A531" s="72">
        <v>1175</v>
      </c>
      <c r="B531" s="72" t="s">
        <v>271</v>
      </c>
      <c r="C531" s="74">
        <v>20.2</v>
      </c>
      <c r="F531" s="70"/>
      <c r="G531" s="114"/>
      <c r="H531" s="70"/>
    </row>
    <row r="532" spans="1:8" x14ac:dyDescent="0.35">
      <c r="A532" s="72">
        <v>1179</v>
      </c>
      <c r="B532" s="72" t="s">
        <v>272</v>
      </c>
      <c r="C532" s="74">
        <v>22.6</v>
      </c>
      <c r="F532" s="70"/>
      <c r="G532" s="114"/>
      <c r="H532" s="70"/>
    </row>
    <row r="533" spans="1:8" x14ac:dyDescent="0.35">
      <c r="A533" s="72">
        <v>1180</v>
      </c>
      <c r="B533" s="72" t="s">
        <v>273</v>
      </c>
      <c r="C533" s="74">
        <v>22</v>
      </c>
      <c r="F533" s="70"/>
      <c r="G533" s="114"/>
      <c r="H533" s="70"/>
    </row>
    <row r="534" spans="1:8" x14ac:dyDescent="0.35">
      <c r="A534" s="72">
        <v>1186</v>
      </c>
      <c r="B534" s="72" t="s">
        <v>274</v>
      </c>
      <c r="C534" s="74">
        <v>25.3</v>
      </c>
      <c r="F534" s="70"/>
      <c r="G534" s="114"/>
      <c r="H534" s="70"/>
    </row>
    <row r="535" spans="1:8" x14ac:dyDescent="0.35">
      <c r="A535" s="72">
        <v>1191</v>
      </c>
      <c r="B535" s="72" t="s">
        <v>561</v>
      </c>
      <c r="C535" s="74">
        <v>23.4</v>
      </c>
      <c r="F535" s="70"/>
      <c r="G535" s="114"/>
      <c r="H535" s="70"/>
    </row>
    <row r="536" spans="1:8" x14ac:dyDescent="0.35">
      <c r="A536" s="72">
        <v>1192</v>
      </c>
      <c r="B536" s="72" t="s">
        <v>275</v>
      </c>
      <c r="C536" s="74">
        <v>22.2</v>
      </c>
      <c r="F536" s="70"/>
      <c r="G536" s="114"/>
      <c r="H536" s="70"/>
    </row>
    <row r="537" spans="1:8" x14ac:dyDescent="0.35">
      <c r="A537" s="72">
        <v>1194</v>
      </c>
      <c r="B537" s="72" t="s">
        <v>392</v>
      </c>
      <c r="C537" s="74">
        <v>19.899999999999999</v>
      </c>
      <c r="F537" s="70"/>
      <c r="G537" s="114"/>
      <c r="H537" s="70"/>
    </row>
    <row r="538" spans="1:8" x14ac:dyDescent="0.35">
      <c r="A538" s="72">
        <v>1200</v>
      </c>
      <c r="B538" s="72" t="s">
        <v>276</v>
      </c>
      <c r="C538" s="74">
        <v>19.7</v>
      </c>
      <c r="F538" s="70"/>
      <c r="G538" s="114"/>
      <c r="H538" s="70"/>
    </row>
    <row r="539" spans="1:8" x14ac:dyDescent="0.35">
      <c r="A539" s="72">
        <v>1202</v>
      </c>
      <c r="B539" s="72" t="s">
        <v>277</v>
      </c>
      <c r="C539" s="74">
        <v>26.6</v>
      </c>
      <c r="F539" s="70"/>
      <c r="G539" s="114"/>
      <c r="H539" s="70"/>
    </row>
    <row r="540" spans="1:8" x14ac:dyDescent="0.35">
      <c r="A540" s="72">
        <v>1204</v>
      </c>
      <c r="B540" s="72" t="s">
        <v>840</v>
      </c>
      <c r="C540" s="74">
        <v>22.2</v>
      </c>
      <c r="F540" s="70"/>
      <c r="G540" s="114"/>
      <c r="H540" s="70"/>
    </row>
    <row r="541" spans="1:8" x14ac:dyDescent="0.35">
      <c r="A541" s="72">
        <v>1205</v>
      </c>
      <c r="B541" s="72" t="s">
        <v>278</v>
      </c>
      <c r="C541" s="74">
        <v>22.2</v>
      </c>
      <c r="F541" s="70"/>
      <c r="G541" s="114"/>
      <c r="H541" s="70"/>
    </row>
    <row r="542" spans="1:8" x14ac:dyDescent="0.35">
      <c r="A542" s="72">
        <v>1207</v>
      </c>
      <c r="B542" s="72" t="s">
        <v>841</v>
      </c>
      <c r="C542" s="74">
        <v>22.2</v>
      </c>
      <c r="F542" s="70"/>
      <c r="G542" s="114"/>
      <c r="H542" s="70"/>
    </row>
    <row r="543" spans="1:8" x14ac:dyDescent="0.35">
      <c r="A543" s="72">
        <v>1208</v>
      </c>
      <c r="B543" s="72" t="s">
        <v>842</v>
      </c>
      <c r="C543" s="74">
        <v>21.5</v>
      </c>
      <c r="F543" s="70"/>
      <c r="G543" s="114"/>
      <c r="H543" s="70"/>
    </row>
    <row r="544" spans="1:8" x14ac:dyDescent="0.35">
      <c r="A544" s="72">
        <v>1209</v>
      </c>
      <c r="B544" s="72" t="s">
        <v>279</v>
      </c>
      <c r="C544" s="74">
        <v>26.1</v>
      </c>
      <c r="F544" s="70"/>
      <c r="G544" s="114"/>
      <c r="H544" s="70"/>
    </row>
    <row r="545" spans="1:8" x14ac:dyDescent="0.35">
      <c r="A545" s="72">
        <v>1210</v>
      </c>
      <c r="B545" s="72" t="s">
        <v>843</v>
      </c>
      <c r="C545" s="74">
        <v>21.6</v>
      </c>
      <c r="F545" s="70"/>
      <c r="G545" s="114"/>
      <c r="H545" s="70"/>
    </row>
    <row r="546" spans="1:8" x14ac:dyDescent="0.35">
      <c r="A546" s="72">
        <v>1211</v>
      </c>
      <c r="B546" s="72" t="s">
        <v>280</v>
      </c>
      <c r="C546" s="74">
        <v>25.4</v>
      </c>
      <c r="F546" s="70"/>
      <c r="G546" s="114"/>
      <c r="H546" s="70"/>
    </row>
    <row r="547" spans="1:8" x14ac:dyDescent="0.35">
      <c r="A547" s="72">
        <v>1212</v>
      </c>
      <c r="B547" s="72" t="s">
        <v>281</v>
      </c>
      <c r="C547" s="74">
        <v>24.7</v>
      </c>
      <c r="F547" s="70"/>
      <c r="G547" s="114"/>
      <c r="H547" s="70"/>
    </row>
    <row r="548" spans="1:8" x14ac:dyDescent="0.35">
      <c r="A548" s="72">
        <v>1213</v>
      </c>
      <c r="B548" s="72" t="s">
        <v>282</v>
      </c>
      <c r="C548" s="74">
        <v>28</v>
      </c>
      <c r="F548" s="70"/>
      <c r="G548" s="114"/>
      <c r="H548" s="70"/>
    </row>
    <row r="549" spans="1:8" x14ac:dyDescent="0.35">
      <c r="A549" s="72">
        <v>1217</v>
      </c>
      <c r="B549" s="72" t="s">
        <v>283</v>
      </c>
      <c r="C549" s="74">
        <v>25.2</v>
      </c>
      <c r="F549" s="70"/>
      <c r="G549" s="114"/>
      <c r="H549" s="70"/>
    </row>
    <row r="550" spans="1:8" x14ac:dyDescent="0.35">
      <c r="A550" s="72">
        <v>1219</v>
      </c>
      <c r="B550" s="72" t="s">
        <v>284</v>
      </c>
      <c r="C550" s="74">
        <v>21.9</v>
      </c>
      <c r="F550" s="70"/>
      <c r="G550" s="114"/>
      <c r="H550" s="70"/>
    </row>
    <row r="551" spans="1:8" x14ac:dyDescent="0.35">
      <c r="A551" s="72">
        <v>1221</v>
      </c>
      <c r="B551" s="72" t="s">
        <v>285</v>
      </c>
      <c r="C551" s="74">
        <v>24.7</v>
      </c>
      <c r="F551" s="70"/>
      <c r="G551" s="114"/>
      <c r="H551" s="70"/>
    </row>
    <row r="552" spans="1:8" x14ac:dyDescent="0.35">
      <c r="A552" s="72">
        <v>1222</v>
      </c>
      <c r="B552" s="72" t="s">
        <v>286</v>
      </c>
      <c r="C552" s="74">
        <v>21.4</v>
      </c>
      <c r="F552" s="70"/>
      <c r="G552" s="114"/>
      <c r="H552" s="70"/>
    </row>
    <row r="553" spans="1:8" x14ac:dyDescent="0.35">
      <c r="A553" s="72">
        <v>1225</v>
      </c>
      <c r="B553" s="72" t="s">
        <v>287</v>
      </c>
      <c r="C553" s="74">
        <v>24.7</v>
      </c>
      <c r="F553" s="70"/>
      <c r="G553" s="114"/>
      <c r="H553" s="70"/>
    </row>
    <row r="554" spans="1:8" x14ac:dyDescent="0.35">
      <c r="A554" s="72">
        <v>1226</v>
      </c>
      <c r="B554" s="72" t="s">
        <v>288</v>
      </c>
      <c r="C554" s="74">
        <v>24.7</v>
      </c>
      <c r="F554" s="70"/>
      <c r="G554" s="114"/>
      <c r="H554" s="70"/>
    </row>
    <row r="555" spans="1:8" x14ac:dyDescent="0.35">
      <c r="A555" s="72">
        <v>1227</v>
      </c>
      <c r="B555" s="72" t="s">
        <v>289</v>
      </c>
      <c r="C555" s="74">
        <v>24.7</v>
      </c>
      <c r="F555" s="70"/>
      <c r="G555" s="114"/>
      <c r="H555" s="70"/>
    </row>
    <row r="556" spans="1:8" x14ac:dyDescent="0.35">
      <c r="A556" s="72">
        <v>1229</v>
      </c>
      <c r="B556" s="72" t="s">
        <v>290</v>
      </c>
      <c r="C556" s="74">
        <v>22.2</v>
      </c>
      <c r="F556" s="70"/>
      <c r="G556" s="114"/>
      <c r="H556" s="70"/>
    </row>
    <row r="557" spans="1:8" x14ac:dyDescent="0.35">
      <c r="A557" s="72">
        <v>1231</v>
      </c>
      <c r="B557" s="72" t="s">
        <v>511</v>
      </c>
      <c r="C557" s="74">
        <v>25.3</v>
      </c>
      <c r="F557" s="70"/>
      <c r="G557" s="114"/>
      <c r="H557" s="70"/>
    </row>
    <row r="558" spans="1:8" x14ac:dyDescent="0.35">
      <c r="A558" s="72">
        <v>1232</v>
      </c>
      <c r="B558" s="72" t="s">
        <v>844</v>
      </c>
      <c r="C558" s="74">
        <v>24.7</v>
      </c>
      <c r="F558" s="70"/>
      <c r="G558" s="114"/>
      <c r="H558" s="70"/>
    </row>
    <row r="559" spans="1:8" x14ac:dyDescent="0.35">
      <c r="A559" s="72">
        <v>1237</v>
      </c>
      <c r="B559" s="72" t="s">
        <v>291</v>
      </c>
      <c r="C559" s="74">
        <v>22.2</v>
      </c>
      <c r="F559" s="70"/>
      <c r="G559" s="114"/>
      <c r="H559" s="70"/>
    </row>
    <row r="560" spans="1:8" x14ac:dyDescent="0.35">
      <c r="A560" s="72">
        <v>1252</v>
      </c>
      <c r="B560" s="72" t="s">
        <v>292</v>
      </c>
      <c r="C560" s="74">
        <v>16.2</v>
      </c>
      <c r="F560" s="70"/>
      <c r="G560" s="114"/>
      <c r="H560" s="70"/>
    </row>
    <row r="561" spans="1:8" x14ac:dyDescent="0.35">
      <c r="A561" s="72">
        <v>1257</v>
      </c>
      <c r="B561" s="72" t="s">
        <v>293</v>
      </c>
      <c r="C561" s="74">
        <v>20.8</v>
      </c>
      <c r="F561" s="70"/>
      <c r="G561" s="114"/>
      <c r="H561" s="70"/>
    </row>
    <row r="562" spans="1:8" x14ac:dyDescent="0.35">
      <c r="A562" s="72">
        <v>1258</v>
      </c>
      <c r="B562" s="72" t="s">
        <v>845</v>
      </c>
      <c r="C562" s="74">
        <v>23.4</v>
      </c>
      <c r="F562" s="70"/>
      <c r="G562" s="114"/>
      <c r="H562" s="70"/>
    </row>
    <row r="563" spans="1:8" x14ac:dyDescent="0.35">
      <c r="A563" s="72">
        <v>1260</v>
      </c>
      <c r="B563" s="72" t="s">
        <v>846</v>
      </c>
      <c r="C563" s="74">
        <v>23.7</v>
      </c>
      <c r="F563" s="70"/>
      <c r="G563" s="114"/>
      <c r="H563" s="70"/>
    </row>
    <row r="564" spans="1:8" x14ac:dyDescent="0.35">
      <c r="A564" s="72">
        <v>1262</v>
      </c>
      <c r="B564" s="72" t="s">
        <v>294</v>
      </c>
      <c r="C564" s="74">
        <v>36.299999999999997</v>
      </c>
      <c r="F564" s="70"/>
      <c r="G564" s="114"/>
      <c r="H564" s="70"/>
    </row>
    <row r="565" spans="1:8" x14ac:dyDescent="0.35">
      <c r="A565" s="72">
        <v>1263</v>
      </c>
      <c r="B565" s="72" t="s">
        <v>847</v>
      </c>
      <c r="C565" s="74">
        <v>28.3</v>
      </c>
      <c r="F565" s="70"/>
      <c r="G565" s="114"/>
      <c r="H565" s="70"/>
    </row>
    <row r="566" spans="1:8" x14ac:dyDescent="0.35">
      <c r="A566" s="72">
        <v>1264</v>
      </c>
      <c r="B566" s="72" t="s">
        <v>848</v>
      </c>
      <c r="C566" s="74">
        <v>28.3</v>
      </c>
      <c r="F566" s="70"/>
      <c r="G566" s="114"/>
      <c r="H566" s="70"/>
    </row>
    <row r="567" spans="1:8" x14ac:dyDescent="0.35">
      <c r="A567" s="72">
        <v>1265</v>
      </c>
      <c r="B567" s="72" t="s">
        <v>295</v>
      </c>
      <c r="C567" s="74">
        <v>36.299999999999997</v>
      </c>
      <c r="F567" s="70"/>
      <c r="G567" s="114"/>
      <c r="H567" s="70"/>
    </row>
    <row r="568" spans="1:8" x14ac:dyDescent="0.35">
      <c r="A568" s="72">
        <v>1266</v>
      </c>
      <c r="B568" s="72" t="s">
        <v>296</v>
      </c>
      <c r="C568" s="74">
        <v>24.4</v>
      </c>
      <c r="F568" s="70"/>
      <c r="G568" s="114"/>
      <c r="H568" s="70"/>
    </row>
    <row r="569" spans="1:8" x14ac:dyDescent="0.35">
      <c r="A569" s="72">
        <v>1269</v>
      </c>
      <c r="B569" s="72" t="s">
        <v>297</v>
      </c>
      <c r="C569" s="74">
        <v>28.7</v>
      </c>
      <c r="F569" s="70"/>
      <c r="G569" s="114"/>
      <c r="H569" s="70"/>
    </row>
    <row r="570" spans="1:8" x14ac:dyDescent="0.35">
      <c r="A570" s="72">
        <v>1270</v>
      </c>
      <c r="B570" s="72" t="s">
        <v>849</v>
      </c>
      <c r="C570" s="74">
        <v>27.5</v>
      </c>
      <c r="F570" s="70"/>
      <c r="G570" s="114"/>
      <c r="H570" s="70"/>
    </row>
    <row r="571" spans="1:8" x14ac:dyDescent="0.35">
      <c r="A571" s="72">
        <v>1272</v>
      </c>
      <c r="B571" s="72" t="s">
        <v>298</v>
      </c>
      <c r="C571" s="74">
        <v>21.4</v>
      </c>
      <c r="F571" s="70"/>
      <c r="G571" s="114"/>
      <c r="H571" s="70"/>
    </row>
    <row r="572" spans="1:8" x14ac:dyDescent="0.35">
      <c r="A572" s="72">
        <v>1273</v>
      </c>
      <c r="B572" s="72" t="s">
        <v>850</v>
      </c>
      <c r="C572" s="74">
        <v>21.6</v>
      </c>
      <c r="F572" s="70"/>
      <c r="G572" s="114"/>
      <c r="H572" s="70"/>
    </row>
    <row r="573" spans="1:8" x14ac:dyDescent="0.35">
      <c r="A573" s="72">
        <v>1274</v>
      </c>
      <c r="B573" s="72" t="s">
        <v>299</v>
      </c>
      <c r="C573" s="74">
        <v>30</v>
      </c>
      <c r="F573" s="70"/>
      <c r="G573" s="114"/>
      <c r="H573" s="70"/>
    </row>
    <row r="574" spans="1:8" x14ac:dyDescent="0.35">
      <c r="A574" s="72">
        <v>1275</v>
      </c>
      <c r="B574" s="72" t="s">
        <v>300</v>
      </c>
      <c r="C574" s="74">
        <v>21.8</v>
      </c>
      <c r="F574" s="70"/>
      <c r="G574" s="114"/>
      <c r="H574" s="70"/>
    </row>
    <row r="575" spans="1:8" x14ac:dyDescent="0.35">
      <c r="A575" s="72">
        <v>1276</v>
      </c>
      <c r="B575" s="72" t="s">
        <v>301</v>
      </c>
      <c r="C575" s="74">
        <v>18.100000000000001</v>
      </c>
      <c r="F575" s="70"/>
      <c r="G575" s="114"/>
      <c r="H575" s="70"/>
    </row>
    <row r="576" spans="1:8" x14ac:dyDescent="0.35">
      <c r="A576" s="72">
        <v>1278</v>
      </c>
      <c r="B576" s="72" t="s">
        <v>851</v>
      </c>
      <c r="C576" s="74">
        <v>34.5</v>
      </c>
      <c r="F576" s="70"/>
      <c r="G576" s="114"/>
      <c r="H576" s="70"/>
    </row>
    <row r="577" spans="1:8" x14ac:dyDescent="0.35">
      <c r="A577" s="72">
        <v>1279</v>
      </c>
      <c r="B577" s="72" t="s">
        <v>852</v>
      </c>
      <c r="C577" s="74">
        <v>29.4</v>
      </c>
      <c r="F577" s="70"/>
      <c r="G577" s="114"/>
      <c r="H577" s="70"/>
    </row>
    <row r="578" spans="1:8" x14ac:dyDescent="0.35">
      <c r="A578" s="72">
        <v>1280</v>
      </c>
      <c r="B578" s="72" t="s">
        <v>302</v>
      </c>
      <c r="C578" s="74">
        <v>29.4</v>
      </c>
      <c r="F578" s="70"/>
      <c r="G578" s="114"/>
      <c r="H578" s="70"/>
    </row>
    <row r="579" spans="1:8" x14ac:dyDescent="0.35">
      <c r="A579" s="72">
        <v>1283</v>
      </c>
      <c r="B579" s="72" t="s">
        <v>303</v>
      </c>
      <c r="C579" s="74">
        <v>28.4</v>
      </c>
      <c r="F579" s="70"/>
      <c r="G579" s="114"/>
      <c r="H579" s="70"/>
    </row>
    <row r="580" spans="1:8" x14ac:dyDescent="0.35">
      <c r="A580" s="72">
        <v>1288</v>
      </c>
      <c r="B580" s="72" t="s">
        <v>411</v>
      </c>
      <c r="C580" s="74">
        <v>30.9</v>
      </c>
      <c r="F580" s="70"/>
      <c r="G580" s="114"/>
      <c r="H580" s="70"/>
    </row>
    <row r="581" spans="1:8" x14ac:dyDescent="0.35">
      <c r="A581" s="72">
        <v>1290</v>
      </c>
      <c r="B581" s="72" t="s">
        <v>853</v>
      </c>
      <c r="C581" s="74">
        <v>34.5</v>
      </c>
      <c r="F581" s="70"/>
      <c r="G581" s="114"/>
      <c r="H581" s="70"/>
    </row>
    <row r="582" spans="1:8" x14ac:dyDescent="0.35">
      <c r="A582" s="72">
        <v>1291</v>
      </c>
      <c r="B582" s="72" t="s">
        <v>512</v>
      </c>
      <c r="C582" s="74">
        <v>27.5</v>
      </c>
      <c r="F582" s="70"/>
      <c r="G582" s="114"/>
      <c r="H582" s="70"/>
    </row>
    <row r="583" spans="1:8" x14ac:dyDescent="0.35">
      <c r="A583" s="72">
        <v>1292</v>
      </c>
      <c r="B583" s="72" t="s">
        <v>304</v>
      </c>
      <c r="C583" s="74">
        <v>27.5</v>
      </c>
      <c r="F583" s="70"/>
      <c r="G583" s="114"/>
      <c r="H583" s="70"/>
    </row>
    <row r="584" spans="1:8" x14ac:dyDescent="0.35">
      <c r="A584" s="72">
        <v>1293</v>
      </c>
      <c r="B584" s="72" t="s">
        <v>305</v>
      </c>
      <c r="C584" s="74">
        <v>21.5</v>
      </c>
      <c r="F584" s="70"/>
      <c r="G584" s="114"/>
      <c r="H584" s="70"/>
    </row>
    <row r="585" spans="1:8" x14ac:dyDescent="0.35">
      <c r="A585" s="72">
        <v>1294</v>
      </c>
      <c r="B585" s="72" t="s">
        <v>306</v>
      </c>
      <c r="C585" s="74">
        <v>19.2</v>
      </c>
      <c r="F585" s="70"/>
      <c r="G585" s="114"/>
      <c r="H585" s="70"/>
    </row>
    <row r="586" spans="1:8" x14ac:dyDescent="0.35">
      <c r="A586" s="72">
        <v>1296</v>
      </c>
      <c r="B586" s="72" t="s">
        <v>307</v>
      </c>
      <c r="C586" s="74">
        <v>33</v>
      </c>
      <c r="F586" s="70"/>
      <c r="G586" s="114"/>
      <c r="H586" s="70"/>
    </row>
    <row r="587" spans="1:8" x14ac:dyDescent="0.35">
      <c r="A587" s="72">
        <v>1297</v>
      </c>
      <c r="B587" s="72" t="s">
        <v>308</v>
      </c>
      <c r="C587" s="74">
        <v>36.299999999999997</v>
      </c>
      <c r="F587" s="70"/>
      <c r="G587" s="114"/>
      <c r="H587" s="70"/>
    </row>
    <row r="588" spans="1:8" x14ac:dyDescent="0.35">
      <c r="A588" s="72">
        <v>1302</v>
      </c>
      <c r="B588" s="72" t="s">
        <v>309</v>
      </c>
      <c r="C588" s="74">
        <v>26.6</v>
      </c>
      <c r="F588" s="70"/>
      <c r="G588" s="114"/>
      <c r="H588" s="70"/>
    </row>
    <row r="589" spans="1:8" x14ac:dyDescent="0.35">
      <c r="A589" s="72">
        <v>1306</v>
      </c>
      <c r="B589" s="72" t="s">
        <v>854</v>
      </c>
      <c r="C589" s="74">
        <v>27.5</v>
      </c>
      <c r="F589" s="70"/>
      <c r="G589" s="114"/>
      <c r="H589" s="70"/>
    </row>
    <row r="590" spans="1:8" x14ac:dyDescent="0.35">
      <c r="A590" s="72">
        <v>1307</v>
      </c>
      <c r="B590" s="72" t="s">
        <v>310</v>
      </c>
      <c r="C590" s="74">
        <v>21.8</v>
      </c>
      <c r="F590" s="70"/>
      <c r="G590" s="114"/>
      <c r="H590" s="70"/>
    </row>
    <row r="591" spans="1:8" x14ac:dyDescent="0.35">
      <c r="A591" s="72">
        <v>1308</v>
      </c>
      <c r="B591" s="72" t="s">
        <v>311</v>
      </c>
      <c r="C591" s="74">
        <v>24.1</v>
      </c>
      <c r="F591" s="70"/>
      <c r="G591" s="114"/>
      <c r="H591" s="70"/>
    </row>
    <row r="592" spans="1:8" x14ac:dyDescent="0.35">
      <c r="A592" s="72">
        <v>1309</v>
      </c>
      <c r="B592" s="72" t="s">
        <v>312</v>
      </c>
      <c r="C592" s="74">
        <v>22.1</v>
      </c>
      <c r="F592" s="70"/>
      <c r="G592" s="114"/>
      <c r="H592" s="70"/>
    </row>
    <row r="593" spans="1:8" x14ac:dyDescent="0.35">
      <c r="A593" s="72">
        <v>1310</v>
      </c>
      <c r="B593" s="72" t="s">
        <v>855</v>
      </c>
      <c r="C593" s="74">
        <v>25.8</v>
      </c>
      <c r="F593" s="70"/>
      <c r="G593" s="114"/>
      <c r="H593" s="70"/>
    </row>
    <row r="594" spans="1:8" x14ac:dyDescent="0.35">
      <c r="A594" s="72">
        <v>1311</v>
      </c>
      <c r="B594" s="72" t="s">
        <v>313</v>
      </c>
      <c r="C594" s="74">
        <v>22.2</v>
      </c>
      <c r="F594" s="70"/>
      <c r="G594" s="114"/>
      <c r="H594" s="70"/>
    </row>
    <row r="595" spans="1:8" x14ac:dyDescent="0.35">
      <c r="A595" s="72">
        <v>1312</v>
      </c>
      <c r="B595" s="72" t="s">
        <v>314</v>
      </c>
      <c r="C595" s="74">
        <v>24.2</v>
      </c>
      <c r="F595" s="70"/>
      <c r="G595" s="114"/>
      <c r="H595" s="70"/>
    </row>
    <row r="596" spans="1:8" x14ac:dyDescent="0.35">
      <c r="A596" s="72">
        <v>1314</v>
      </c>
      <c r="B596" s="72" t="s">
        <v>393</v>
      </c>
      <c r="C596" s="74">
        <v>21.7</v>
      </c>
      <c r="F596" s="70"/>
      <c r="G596" s="114"/>
      <c r="H596" s="70"/>
    </row>
    <row r="597" spans="1:8" x14ac:dyDescent="0.35">
      <c r="A597" s="72">
        <v>1315</v>
      </c>
      <c r="B597" s="72" t="s">
        <v>958</v>
      </c>
      <c r="C597" s="74">
        <v>20.2</v>
      </c>
      <c r="F597" s="70"/>
      <c r="G597" s="114"/>
      <c r="H597" s="70"/>
    </row>
    <row r="598" spans="1:8" x14ac:dyDescent="0.35">
      <c r="A598" s="72">
        <v>1318</v>
      </c>
      <c r="B598" s="72" t="s">
        <v>315</v>
      </c>
      <c r="C598" s="74">
        <v>26.4</v>
      </c>
      <c r="F598" s="70"/>
      <c r="G598" s="114"/>
      <c r="H598" s="70"/>
    </row>
    <row r="599" spans="1:8" x14ac:dyDescent="0.35">
      <c r="A599" s="72">
        <v>1319</v>
      </c>
      <c r="B599" s="72" t="s">
        <v>856</v>
      </c>
      <c r="C599" s="74">
        <v>30</v>
      </c>
      <c r="F599" s="70"/>
      <c r="G599" s="114"/>
      <c r="H599" s="70"/>
    </row>
    <row r="600" spans="1:8" x14ac:dyDescent="0.35">
      <c r="A600" s="72">
        <v>1320</v>
      </c>
      <c r="B600" s="72" t="s">
        <v>316</v>
      </c>
      <c r="C600" s="74">
        <v>29.3</v>
      </c>
      <c r="F600" s="70"/>
      <c r="G600" s="114"/>
      <c r="H600" s="70"/>
    </row>
    <row r="601" spans="1:8" x14ac:dyDescent="0.35">
      <c r="A601" s="72">
        <v>1324</v>
      </c>
      <c r="B601" s="72" t="s">
        <v>317</v>
      </c>
      <c r="C601" s="74">
        <v>25.1</v>
      </c>
      <c r="F601" s="70"/>
      <c r="G601" s="114"/>
      <c r="H601" s="70"/>
    </row>
    <row r="602" spans="1:8" x14ac:dyDescent="0.35">
      <c r="A602" s="72">
        <v>1327</v>
      </c>
      <c r="B602" s="72" t="s">
        <v>318</v>
      </c>
      <c r="C602" s="74">
        <v>21.1</v>
      </c>
      <c r="F602" s="70"/>
      <c r="G602" s="114"/>
      <c r="H602" s="70"/>
    </row>
    <row r="603" spans="1:8" x14ac:dyDescent="0.35">
      <c r="A603" s="72">
        <v>1328</v>
      </c>
      <c r="B603" s="72" t="s">
        <v>319</v>
      </c>
      <c r="C603" s="74">
        <v>22.1</v>
      </c>
      <c r="F603" s="70"/>
      <c r="G603" s="114"/>
      <c r="H603" s="70"/>
    </row>
    <row r="604" spans="1:8" x14ac:dyDescent="0.35">
      <c r="A604" s="72">
        <v>1331</v>
      </c>
      <c r="B604" s="72" t="s">
        <v>320</v>
      </c>
      <c r="C604" s="74">
        <v>22.2</v>
      </c>
      <c r="F604" s="70"/>
      <c r="G604" s="114"/>
      <c r="H604" s="70"/>
    </row>
    <row r="605" spans="1:8" x14ac:dyDescent="0.35">
      <c r="A605" s="72">
        <v>1333</v>
      </c>
      <c r="B605" s="72" t="s">
        <v>321</v>
      </c>
      <c r="C605" s="74">
        <v>22.2</v>
      </c>
      <c r="F605" s="70"/>
      <c r="G605" s="114"/>
      <c r="H605" s="70"/>
    </row>
    <row r="606" spans="1:8" x14ac:dyDescent="0.35">
      <c r="A606" s="72">
        <v>1338</v>
      </c>
      <c r="B606" s="72" t="s">
        <v>322</v>
      </c>
      <c r="C606" s="74">
        <v>21.9</v>
      </c>
      <c r="F606" s="70"/>
      <c r="G606" s="114"/>
      <c r="H606" s="70"/>
    </row>
    <row r="607" spans="1:8" x14ac:dyDescent="0.35">
      <c r="A607" s="72">
        <v>1340</v>
      </c>
      <c r="B607" s="72" t="s">
        <v>857</v>
      </c>
      <c r="C607" s="74">
        <v>24.7</v>
      </c>
      <c r="F607" s="70"/>
      <c r="G607" s="114"/>
      <c r="H607" s="70"/>
    </row>
    <row r="608" spans="1:8" x14ac:dyDescent="0.35">
      <c r="A608" s="72">
        <v>1341</v>
      </c>
      <c r="B608" s="72" t="s">
        <v>858</v>
      </c>
      <c r="C608" s="74">
        <v>34.5</v>
      </c>
      <c r="F608" s="70"/>
      <c r="G608" s="114"/>
      <c r="H608" s="70"/>
    </row>
    <row r="609" spans="1:8" x14ac:dyDescent="0.35">
      <c r="A609" s="72">
        <v>1342</v>
      </c>
      <c r="B609" s="72" t="s">
        <v>323</v>
      </c>
      <c r="C609" s="74">
        <v>22.2</v>
      </c>
      <c r="F609" s="70"/>
      <c r="G609" s="114"/>
      <c r="H609" s="70"/>
    </row>
    <row r="610" spans="1:8" x14ac:dyDescent="0.35">
      <c r="A610" s="72">
        <v>1343</v>
      </c>
      <c r="B610" s="72" t="s">
        <v>859</v>
      </c>
      <c r="C610" s="74">
        <v>22.1</v>
      </c>
      <c r="F610" s="70"/>
      <c r="G610" s="114"/>
      <c r="H610" s="70"/>
    </row>
    <row r="611" spans="1:8" x14ac:dyDescent="0.35">
      <c r="A611" s="72">
        <v>1344</v>
      </c>
      <c r="B611" s="72" t="s">
        <v>324</v>
      </c>
      <c r="C611" s="74">
        <v>22.5</v>
      </c>
      <c r="F611" s="70"/>
      <c r="G611" s="114"/>
      <c r="H611" s="70"/>
    </row>
    <row r="612" spans="1:8" x14ac:dyDescent="0.35">
      <c r="A612" s="72">
        <v>1345</v>
      </c>
      <c r="B612" s="72" t="s">
        <v>860</v>
      </c>
      <c r="C612" s="74">
        <v>29.5</v>
      </c>
      <c r="F612" s="70"/>
      <c r="G612" s="114"/>
      <c r="H612" s="70"/>
    </row>
    <row r="613" spans="1:8" x14ac:dyDescent="0.35">
      <c r="A613" s="72">
        <v>1346</v>
      </c>
      <c r="B613" s="72" t="s">
        <v>370</v>
      </c>
      <c r="C613" s="74">
        <v>28.7</v>
      </c>
      <c r="F613" s="70"/>
      <c r="G613" s="114"/>
      <c r="H613" s="70"/>
    </row>
    <row r="614" spans="1:8" x14ac:dyDescent="0.35">
      <c r="A614" s="72">
        <v>1347</v>
      </c>
      <c r="B614" s="72" t="s">
        <v>861</v>
      </c>
      <c r="C614" s="74">
        <v>22.1</v>
      </c>
      <c r="F614" s="70"/>
      <c r="G614" s="114"/>
      <c r="H614" s="70"/>
    </row>
    <row r="615" spans="1:8" x14ac:dyDescent="0.35">
      <c r="A615" s="72">
        <v>1349</v>
      </c>
      <c r="B615" s="72" t="s">
        <v>325</v>
      </c>
      <c r="C615" s="74">
        <v>33.799999999999997</v>
      </c>
      <c r="F615" s="70"/>
      <c r="G615" s="114"/>
      <c r="H615" s="70"/>
    </row>
    <row r="616" spans="1:8" x14ac:dyDescent="0.35">
      <c r="A616" s="72">
        <v>1350</v>
      </c>
      <c r="B616" s="72" t="s">
        <v>326</v>
      </c>
      <c r="C616" s="74">
        <v>26.7</v>
      </c>
      <c r="F616" s="70"/>
      <c r="G616" s="114"/>
      <c r="H616" s="70"/>
    </row>
    <row r="617" spans="1:8" x14ac:dyDescent="0.35">
      <c r="A617" s="72">
        <v>1351</v>
      </c>
      <c r="B617" s="72" t="s">
        <v>862</v>
      </c>
      <c r="C617" s="74">
        <v>24.8</v>
      </c>
      <c r="F617" s="70"/>
      <c r="G617" s="114"/>
      <c r="H617" s="70"/>
    </row>
    <row r="618" spans="1:8" x14ac:dyDescent="0.35">
      <c r="A618" s="72">
        <v>1352</v>
      </c>
      <c r="B618" s="72" t="s">
        <v>863</v>
      </c>
      <c r="C618" s="74">
        <v>22.3</v>
      </c>
      <c r="F618" s="70"/>
      <c r="G618" s="114"/>
      <c r="H618" s="70"/>
    </row>
    <row r="619" spans="1:8" x14ac:dyDescent="0.35">
      <c r="A619" s="72">
        <v>1353</v>
      </c>
      <c r="B619" s="72" t="s">
        <v>327</v>
      </c>
      <c r="C619" s="74">
        <v>21.5</v>
      </c>
      <c r="F619" s="70"/>
      <c r="G619" s="114"/>
      <c r="H619" s="70"/>
    </row>
    <row r="620" spans="1:8" x14ac:dyDescent="0.35">
      <c r="A620" s="72">
        <v>1354</v>
      </c>
      <c r="B620" s="72" t="s">
        <v>864</v>
      </c>
      <c r="C620" s="74">
        <v>22</v>
      </c>
      <c r="F620" s="70"/>
      <c r="G620" s="114"/>
      <c r="H620" s="70"/>
    </row>
    <row r="621" spans="1:8" x14ac:dyDescent="0.35">
      <c r="A621" s="72">
        <v>1355</v>
      </c>
      <c r="B621" s="72" t="s">
        <v>328</v>
      </c>
      <c r="C621" s="74">
        <v>21.5</v>
      </c>
      <c r="F621" s="70"/>
      <c r="G621" s="114"/>
      <c r="H621" s="70"/>
    </row>
    <row r="622" spans="1:8" x14ac:dyDescent="0.35">
      <c r="A622" s="72">
        <v>1356</v>
      </c>
      <c r="B622" s="72" t="s">
        <v>329</v>
      </c>
      <c r="C622" s="74">
        <v>22.1</v>
      </c>
      <c r="F622" s="70"/>
      <c r="G622" s="114"/>
      <c r="H622" s="70"/>
    </row>
    <row r="623" spans="1:8" x14ac:dyDescent="0.35">
      <c r="A623" s="72">
        <v>1357</v>
      </c>
      <c r="B623" s="72" t="s">
        <v>865</v>
      </c>
      <c r="C623" s="74">
        <v>26.2</v>
      </c>
      <c r="F623" s="70"/>
      <c r="G623" s="114"/>
      <c r="H623" s="70"/>
    </row>
    <row r="624" spans="1:8" x14ac:dyDescent="0.35">
      <c r="A624" s="72">
        <v>1358</v>
      </c>
      <c r="B624" s="72" t="s">
        <v>866</v>
      </c>
      <c r="C624" s="74">
        <v>34.5</v>
      </c>
      <c r="F624" s="70"/>
      <c r="G624" s="114"/>
      <c r="H624" s="70"/>
    </row>
    <row r="625" spans="1:8" x14ac:dyDescent="0.35">
      <c r="A625" s="72">
        <v>1359</v>
      </c>
      <c r="B625" s="72" t="s">
        <v>867</v>
      </c>
      <c r="C625" s="74">
        <v>26.2</v>
      </c>
      <c r="F625" s="70"/>
      <c r="G625" s="114"/>
      <c r="H625" s="70"/>
    </row>
    <row r="626" spans="1:8" x14ac:dyDescent="0.35">
      <c r="A626" s="72">
        <v>1360</v>
      </c>
      <c r="B626" s="72" t="s">
        <v>868</v>
      </c>
      <c r="C626" s="74">
        <v>27.2</v>
      </c>
      <c r="F626" s="70"/>
      <c r="G626" s="114"/>
      <c r="H626" s="70"/>
    </row>
    <row r="627" spans="1:8" x14ac:dyDescent="0.35">
      <c r="A627" s="72">
        <v>1361</v>
      </c>
      <c r="B627" s="72" t="s">
        <v>869</v>
      </c>
      <c r="C627" s="74">
        <v>22.1</v>
      </c>
      <c r="F627" s="70"/>
      <c r="G627" s="114"/>
      <c r="H627" s="70"/>
    </row>
    <row r="628" spans="1:8" x14ac:dyDescent="0.35">
      <c r="A628" s="72">
        <v>1362</v>
      </c>
      <c r="B628" s="72" t="s">
        <v>371</v>
      </c>
      <c r="C628" s="74">
        <v>30.8</v>
      </c>
      <c r="F628" s="70"/>
      <c r="G628" s="114"/>
      <c r="H628" s="70"/>
    </row>
    <row r="629" spans="1:8" x14ac:dyDescent="0.35">
      <c r="A629" s="72">
        <v>1364</v>
      </c>
      <c r="B629" s="72" t="s">
        <v>372</v>
      </c>
      <c r="C629" s="74">
        <v>23.4</v>
      </c>
      <c r="F629" s="70"/>
      <c r="G629" s="114"/>
      <c r="H629" s="70"/>
    </row>
    <row r="630" spans="1:8" x14ac:dyDescent="0.35">
      <c r="A630" s="72">
        <v>1365</v>
      </c>
      <c r="B630" s="72" t="s">
        <v>373</v>
      </c>
      <c r="C630" s="74">
        <v>27.2</v>
      </c>
      <c r="F630" s="70"/>
      <c r="G630" s="114"/>
      <c r="H630" s="70"/>
    </row>
    <row r="631" spans="1:8" x14ac:dyDescent="0.35">
      <c r="A631" s="72">
        <v>1366</v>
      </c>
      <c r="B631" s="72" t="s">
        <v>870</v>
      </c>
      <c r="C631" s="74">
        <v>27.2</v>
      </c>
      <c r="F631" s="70"/>
      <c r="G631" s="114"/>
      <c r="H631" s="70"/>
    </row>
    <row r="632" spans="1:8" x14ac:dyDescent="0.35">
      <c r="A632" s="72">
        <v>1367</v>
      </c>
      <c r="B632" s="72" t="s">
        <v>374</v>
      </c>
      <c r="C632" s="74">
        <v>28.5</v>
      </c>
      <c r="F632" s="70"/>
      <c r="G632" s="114"/>
      <c r="H632" s="70"/>
    </row>
    <row r="633" spans="1:8" x14ac:dyDescent="0.35">
      <c r="A633" s="72">
        <v>1368</v>
      </c>
      <c r="B633" s="72" t="s">
        <v>412</v>
      </c>
      <c r="C633" s="74">
        <v>22.1</v>
      </c>
      <c r="F633" s="70"/>
      <c r="G633" s="114"/>
      <c r="H633" s="70"/>
    </row>
    <row r="634" spans="1:8" x14ac:dyDescent="0.35">
      <c r="A634" s="72">
        <v>1371</v>
      </c>
      <c r="B634" s="72" t="s">
        <v>413</v>
      </c>
      <c r="C634" s="74">
        <v>21.7</v>
      </c>
      <c r="F634" s="70"/>
      <c r="G634" s="114"/>
      <c r="H634" s="70"/>
    </row>
    <row r="635" spans="1:8" x14ac:dyDescent="0.35">
      <c r="A635" s="72">
        <v>1372</v>
      </c>
      <c r="B635" s="72" t="s">
        <v>871</v>
      </c>
      <c r="C635" s="74">
        <v>21.5</v>
      </c>
      <c r="F635" s="70"/>
      <c r="G635" s="114"/>
      <c r="H635" s="70"/>
    </row>
    <row r="636" spans="1:8" x14ac:dyDescent="0.35">
      <c r="A636" s="72">
        <v>1374</v>
      </c>
      <c r="B636" s="72" t="s">
        <v>394</v>
      </c>
      <c r="C636" s="74">
        <v>21.9</v>
      </c>
      <c r="F636" s="70"/>
      <c r="G636" s="114"/>
      <c r="H636" s="70"/>
    </row>
    <row r="637" spans="1:8" x14ac:dyDescent="0.35">
      <c r="A637" s="72">
        <v>1375</v>
      </c>
      <c r="B637" s="72" t="s">
        <v>872</v>
      </c>
      <c r="C637" s="74">
        <v>21.9</v>
      </c>
      <c r="F637" s="70"/>
      <c r="G637" s="114"/>
      <c r="H637" s="70"/>
    </row>
    <row r="638" spans="1:8" x14ac:dyDescent="0.35">
      <c r="A638" s="72">
        <v>1376</v>
      </c>
      <c r="B638" s="72" t="s">
        <v>395</v>
      </c>
      <c r="C638" s="74">
        <v>25.1</v>
      </c>
      <c r="F638" s="70"/>
      <c r="G638" s="114"/>
      <c r="H638" s="70"/>
    </row>
    <row r="639" spans="1:8" x14ac:dyDescent="0.35">
      <c r="A639" s="72">
        <v>1377</v>
      </c>
      <c r="B639" s="72" t="s">
        <v>873</v>
      </c>
      <c r="C639" s="74">
        <v>21.3</v>
      </c>
      <c r="F639" s="70"/>
      <c r="G639" s="114"/>
      <c r="H639" s="70"/>
    </row>
    <row r="640" spans="1:8" x14ac:dyDescent="0.35">
      <c r="A640" s="72">
        <v>1378</v>
      </c>
      <c r="B640" s="72" t="s">
        <v>874</v>
      </c>
      <c r="C640" s="74">
        <v>22.1</v>
      </c>
      <c r="F640" s="70"/>
      <c r="G640" s="114"/>
      <c r="H640" s="70"/>
    </row>
    <row r="641" spans="1:8" x14ac:dyDescent="0.35">
      <c r="A641" s="72">
        <v>1380</v>
      </c>
      <c r="B641" s="72" t="s">
        <v>414</v>
      </c>
      <c r="C641" s="74">
        <v>24.4</v>
      </c>
      <c r="F641" s="70"/>
      <c r="G641" s="114"/>
      <c r="H641" s="70"/>
    </row>
    <row r="642" spans="1:8" x14ac:dyDescent="0.35">
      <c r="A642" s="72">
        <v>1381</v>
      </c>
      <c r="B642" s="72" t="s">
        <v>415</v>
      </c>
      <c r="C642" s="74">
        <v>22.1</v>
      </c>
      <c r="F642" s="70"/>
      <c r="G642" s="114"/>
      <c r="H642" s="70"/>
    </row>
    <row r="643" spans="1:8" x14ac:dyDescent="0.35">
      <c r="A643" s="72">
        <v>1383</v>
      </c>
      <c r="B643" s="72" t="s">
        <v>875</v>
      </c>
      <c r="C643" s="74">
        <v>22.1</v>
      </c>
      <c r="F643" s="70"/>
      <c r="G643" s="114"/>
      <c r="H643" s="70"/>
    </row>
    <row r="644" spans="1:8" x14ac:dyDescent="0.35">
      <c r="A644" s="72">
        <v>1386</v>
      </c>
      <c r="B644" s="72" t="s">
        <v>876</v>
      </c>
      <c r="C644" s="74">
        <v>23.7</v>
      </c>
      <c r="F644" s="70"/>
      <c r="G644" s="114"/>
      <c r="H644" s="70"/>
    </row>
    <row r="645" spans="1:8" x14ac:dyDescent="0.35">
      <c r="A645" s="72">
        <v>1387</v>
      </c>
      <c r="B645" s="72" t="s">
        <v>562</v>
      </c>
      <c r="C645" s="74">
        <v>22.2</v>
      </c>
      <c r="F645" s="70"/>
      <c r="G645" s="114"/>
      <c r="H645" s="70"/>
    </row>
    <row r="646" spans="1:8" x14ac:dyDescent="0.35">
      <c r="A646" s="72">
        <v>1388</v>
      </c>
      <c r="B646" s="72" t="s">
        <v>416</v>
      </c>
      <c r="C646" s="74">
        <v>20.7</v>
      </c>
      <c r="F646" s="70"/>
      <c r="G646" s="114"/>
      <c r="H646" s="70"/>
    </row>
    <row r="647" spans="1:8" x14ac:dyDescent="0.35">
      <c r="A647" s="72">
        <v>1390</v>
      </c>
      <c r="B647" s="72" t="s">
        <v>417</v>
      </c>
      <c r="C647" s="74">
        <v>33.799999999999997</v>
      </c>
      <c r="F647" s="70"/>
      <c r="G647" s="114"/>
      <c r="H647" s="70"/>
    </row>
    <row r="648" spans="1:8" x14ac:dyDescent="0.35">
      <c r="A648" s="72">
        <v>1391</v>
      </c>
      <c r="B648" s="72" t="s">
        <v>418</v>
      </c>
      <c r="C648" s="74">
        <v>22.2</v>
      </c>
      <c r="F648" s="70"/>
      <c r="G648" s="114"/>
      <c r="H648" s="70"/>
    </row>
    <row r="649" spans="1:8" x14ac:dyDescent="0.35">
      <c r="A649" s="72">
        <v>1392</v>
      </c>
      <c r="B649" s="72" t="s">
        <v>563</v>
      </c>
      <c r="C649" s="74">
        <v>21.6</v>
      </c>
      <c r="F649" s="70"/>
      <c r="G649" s="114"/>
      <c r="H649" s="70"/>
    </row>
    <row r="650" spans="1:8" x14ac:dyDescent="0.35">
      <c r="A650" s="72">
        <v>1393</v>
      </c>
      <c r="B650" s="72" t="s">
        <v>419</v>
      </c>
      <c r="C650" s="74">
        <v>21.9</v>
      </c>
      <c r="F650" s="70"/>
      <c r="G650" s="114"/>
      <c r="H650" s="70"/>
    </row>
    <row r="651" spans="1:8" x14ac:dyDescent="0.35">
      <c r="A651" s="72">
        <v>1394</v>
      </c>
      <c r="B651" s="72" t="s">
        <v>513</v>
      </c>
      <c r="C651" s="74">
        <v>26.4</v>
      </c>
      <c r="F651" s="70"/>
      <c r="G651" s="114"/>
      <c r="H651" s="70"/>
    </row>
    <row r="652" spans="1:8" x14ac:dyDescent="0.35">
      <c r="A652" s="72">
        <v>1395</v>
      </c>
      <c r="B652" s="72" t="s">
        <v>514</v>
      </c>
      <c r="C652" s="74">
        <v>22.1</v>
      </c>
      <c r="F652" s="70"/>
      <c r="G652" s="114"/>
      <c r="H652" s="70"/>
    </row>
    <row r="653" spans="1:8" x14ac:dyDescent="0.35">
      <c r="A653" s="72">
        <v>1397</v>
      </c>
      <c r="B653" s="72" t="s">
        <v>877</v>
      </c>
      <c r="C653" s="74">
        <v>34.5</v>
      </c>
      <c r="F653" s="70"/>
      <c r="G653" s="114"/>
      <c r="H653" s="70"/>
    </row>
    <row r="654" spans="1:8" x14ac:dyDescent="0.35">
      <c r="A654" s="72">
        <v>1398</v>
      </c>
      <c r="B654" s="72" t="s">
        <v>420</v>
      </c>
      <c r="C654" s="74">
        <v>22.2</v>
      </c>
      <c r="F654" s="70"/>
      <c r="G654" s="114"/>
      <c r="H654" s="70"/>
    </row>
    <row r="655" spans="1:8" x14ac:dyDescent="0.35">
      <c r="A655" s="72">
        <v>1400</v>
      </c>
      <c r="B655" s="72" t="s">
        <v>421</v>
      </c>
      <c r="C655" s="74">
        <v>22.3</v>
      </c>
      <c r="F655" s="70"/>
      <c r="G655" s="114"/>
      <c r="H655" s="70"/>
    </row>
    <row r="656" spans="1:8" x14ac:dyDescent="0.35">
      <c r="A656" s="72">
        <v>1401</v>
      </c>
      <c r="B656" s="72" t="s">
        <v>422</v>
      </c>
      <c r="C656" s="74">
        <v>31.2</v>
      </c>
      <c r="F656" s="70"/>
      <c r="G656" s="114"/>
      <c r="H656" s="70"/>
    </row>
    <row r="657" spans="1:8" x14ac:dyDescent="0.35">
      <c r="A657" s="72">
        <v>1402</v>
      </c>
      <c r="B657" s="72" t="s">
        <v>878</v>
      </c>
      <c r="C657" s="74">
        <v>21.7</v>
      </c>
      <c r="F657" s="70"/>
      <c r="G657" s="114"/>
      <c r="H657" s="70"/>
    </row>
    <row r="658" spans="1:8" x14ac:dyDescent="0.35">
      <c r="A658" s="72">
        <v>1403</v>
      </c>
      <c r="B658" s="72" t="s">
        <v>546</v>
      </c>
      <c r="C658" s="74">
        <v>22.1</v>
      </c>
      <c r="F658" s="70"/>
      <c r="G658" s="114"/>
      <c r="H658" s="70"/>
    </row>
    <row r="659" spans="1:8" x14ac:dyDescent="0.35">
      <c r="A659" s="72">
        <v>1405</v>
      </c>
      <c r="B659" s="72" t="s">
        <v>879</v>
      </c>
      <c r="C659" s="74">
        <v>28.3</v>
      </c>
      <c r="F659" s="70"/>
      <c r="G659" s="114"/>
      <c r="H659" s="70"/>
    </row>
    <row r="660" spans="1:8" x14ac:dyDescent="0.35">
      <c r="A660" s="72">
        <v>1406</v>
      </c>
      <c r="B660" s="72" t="s">
        <v>880</v>
      </c>
      <c r="C660" s="74">
        <v>28.3</v>
      </c>
      <c r="F660" s="70"/>
      <c r="G660" s="114"/>
      <c r="H660" s="70"/>
    </row>
    <row r="661" spans="1:8" x14ac:dyDescent="0.35">
      <c r="A661" s="72">
        <v>1407</v>
      </c>
      <c r="B661" s="72" t="s">
        <v>423</v>
      </c>
      <c r="C661" s="74">
        <v>20.399999999999999</v>
      </c>
      <c r="F661" s="70"/>
      <c r="G661" s="114"/>
      <c r="H661" s="70"/>
    </row>
    <row r="662" spans="1:8" x14ac:dyDescent="0.35">
      <c r="A662" s="72">
        <v>1408</v>
      </c>
      <c r="B662" s="72" t="s">
        <v>424</v>
      </c>
      <c r="C662" s="74">
        <v>21.5</v>
      </c>
      <c r="F662" s="70"/>
      <c r="G662" s="114"/>
      <c r="H662" s="70"/>
    </row>
    <row r="663" spans="1:8" x14ac:dyDescent="0.35">
      <c r="A663" s="72">
        <v>1409</v>
      </c>
      <c r="B663" s="72" t="s">
        <v>425</v>
      </c>
      <c r="C663" s="74">
        <v>22.2</v>
      </c>
      <c r="F663" s="70"/>
      <c r="G663" s="114"/>
      <c r="H663" s="70"/>
    </row>
    <row r="664" spans="1:8" x14ac:dyDescent="0.35">
      <c r="A664" s="72">
        <v>1410</v>
      </c>
      <c r="B664" s="72" t="s">
        <v>426</v>
      </c>
      <c r="C664" s="74">
        <v>21.9</v>
      </c>
      <c r="F664" s="70"/>
      <c r="G664" s="114"/>
      <c r="H664" s="70"/>
    </row>
    <row r="665" spans="1:8" x14ac:dyDescent="0.35">
      <c r="A665" s="72">
        <v>1413</v>
      </c>
      <c r="B665" s="72" t="s">
        <v>427</v>
      </c>
      <c r="C665" s="74">
        <v>27.8</v>
      </c>
      <c r="F665" s="70"/>
      <c r="G665" s="114"/>
      <c r="H665" s="70"/>
    </row>
    <row r="666" spans="1:8" x14ac:dyDescent="0.35">
      <c r="A666" s="72">
        <v>1414</v>
      </c>
      <c r="B666" s="72" t="s">
        <v>428</v>
      </c>
      <c r="C666" s="74">
        <v>27.8</v>
      </c>
      <c r="F666" s="70"/>
      <c r="G666" s="114"/>
      <c r="H666" s="70"/>
    </row>
    <row r="667" spans="1:8" x14ac:dyDescent="0.35">
      <c r="A667" s="72">
        <v>1415</v>
      </c>
      <c r="B667" s="72" t="s">
        <v>429</v>
      </c>
      <c r="C667" s="74">
        <v>27.8</v>
      </c>
      <c r="F667" s="70"/>
      <c r="G667" s="114"/>
      <c r="H667" s="70"/>
    </row>
    <row r="668" spans="1:8" x14ac:dyDescent="0.35">
      <c r="A668" s="72">
        <v>1416</v>
      </c>
      <c r="B668" s="72" t="s">
        <v>430</v>
      </c>
      <c r="C668" s="74">
        <v>27.8</v>
      </c>
      <c r="F668" s="70"/>
      <c r="G668" s="114"/>
      <c r="H668" s="70"/>
    </row>
    <row r="669" spans="1:8" x14ac:dyDescent="0.35">
      <c r="A669" s="72">
        <v>1417</v>
      </c>
      <c r="B669" s="72" t="s">
        <v>431</v>
      </c>
      <c r="C669" s="74">
        <v>27.8</v>
      </c>
      <c r="F669" s="70"/>
      <c r="G669" s="114"/>
      <c r="H669" s="70"/>
    </row>
    <row r="670" spans="1:8" x14ac:dyDescent="0.35">
      <c r="A670" s="72">
        <v>1418</v>
      </c>
      <c r="B670" s="72" t="s">
        <v>432</v>
      </c>
      <c r="C670" s="74">
        <v>27.8</v>
      </c>
      <c r="F670" s="70"/>
      <c r="G670" s="114"/>
      <c r="H670" s="70"/>
    </row>
    <row r="671" spans="1:8" x14ac:dyDescent="0.35">
      <c r="A671" s="72">
        <v>1419</v>
      </c>
      <c r="B671" s="72" t="s">
        <v>433</v>
      </c>
      <c r="C671" s="74">
        <v>27.8</v>
      </c>
      <c r="F671" s="70"/>
      <c r="G671" s="114"/>
      <c r="H671" s="70"/>
    </row>
    <row r="672" spans="1:8" x14ac:dyDescent="0.35">
      <c r="A672" s="72">
        <v>1420</v>
      </c>
      <c r="B672" s="72" t="s">
        <v>434</v>
      </c>
      <c r="C672" s="74">
        <v>27.8</v>
      </c>
      <c r="F672" s="70"/>
      <c r="G672" s="114"/>
      <c r="H672" s="70"/>
    </row>
    <row r="673" spans="1:8" x14ac:dyDescent="0.35">
      <c r="A673" s="72">
        <v>1421</v>
      </c>
      <c r="B673" s="72" t="s">
        <v>435</v>
      </c>
      <c r="C673" s="74">
        <v>27.8</v>
      </c>
      <c r="F673" s="70"/>
      <c r="G673" s="114"/>
      <c r="H673" s="70"/>
    </row>
    <row r="674" spans="1:8" x14ac:dyDescent="0.35">
      <c r="A674" s="72">
        <v>1422</v>
      </c>
      <c r="B674" s="72" t="s">
        <v>436</v>
      </c>
      <c r="C674" s="74">
        <v>27.8</v>
      </c>
      <c r="F674" s="70"/>
      <c r="G674" s="114"/>
      <c r="H674" s="70"/>
    </row>
    <row r="675" spans="1:8" x14ac:dyDescent="0.35">
      <c r="A675" s="72">
        <v>1423</v>
      </c>
      <c r="B675" s="72" t="s">
        <v>437</v>
      </c>
      <c r="C675" s="74">
        <v>27.8</v>
      </c>
      <c r="F675" s="70"/>
      <c r="G675" s="114"/>
      <c r="H675" s="70"/>
    </row>
    <row r="676" spans="1:8" x14ac:dyDescent="0.35">
      <c r="A676" s="72">
        <v>1424</v>
      </c>
      <c r="B676" s="72" t="s">
        <v>438</v>
      </c>
      <c r="C676" s="74">
        <v>27.8</v>
      </c>
      <c r="F676" s="70"/>
      <c r="G676" s="114"/>
      <c r="H676" s="70"/>
    </row>
    <row r="677" spans="1:8" x14ac:dyDescent="0.35">
      <c r="A677" s="72">
        <v>1425</v>
      </c>
      <c r="B677" s="72" t="s">
        <v>439</v>
      </c>
      <c r="C677" s="74">
        <v>22.3</v>
      </c>
      <c r="F677" s="70"/>
      <c r="G677" s="114"/>
      <c r="H677" s="70"/>
    </row>
    <row r="678" spans="1:8" x14ac:dyDescent="0.35">
      <c r="A678" s="72">
        <v>1426</v>
      </c>
      <c r="B678" s="72" t="s">
        <v>440</v>
      </c>
      <c r="C678" s="74">
        <v>21.5</v>
      </c>
      <c r="F678" s="70"/>
      <c r="G678" s="114"/>
      <c r="H678" s="70"/>
    </row>
    <row r="679" spans="1:8" x14ac:dyDescent="0.35">
      <c r="A679" s="72">
        <v>1427</v>
      </c>
      <c r="B679" s="72" t="s">
        <v>881</v>
      </c>
      <c r="C679" s="74">
        <v>22</v>
      </c>
      <c r="F679" s="70"/>
      <c r="G679" s="114"/>
      <c r="H679" s="70"/>
    </row>
    <row r="680" spans="1:8" x14ac:dyDescent="0.35">
      <c r="A680" s="72">
        <v>1428</v>
      </c>
      <c r="B680" s="72" t="s">
        <v>441</v>
      </c>
      <c r="C680" s="74">
        <v>26.4</v>
      </c>
      <c r="F680" s="70"/>
      <c r="G680" s="114"/>
      <c r="H680" s="70"/>
    </row>
    <row r="681" spans="1:8" x14ac:dyDescent="0.35">
      <c r="A681" s="72">
        <v>1429</v>
      </c>
      <c r="B681" s="72" t="s">
        <v>442</v>
      </c>
      <c r="C681" s="74">
        <v>21.9</v>
      </c>
      <c r="F681" s="70"/>
      <c r="G681" s="114"/>
      <c r="H681" s="70"/>
    </row>
    <row r="682" spans="1:8" x14ac:dyDescent="0.35">
      <c r="A682" s="72">
        <v>1430</v>
      </c>
      <c r="B682" s="72" t="s">
        <v>515</v>
      </c>
      <c r="C682" s="74">
        <v>28</v>
      </c>
      <c r="F682" s="70"/>
      <c r="G682" s="114"/>
      <c r="H682" s="70"/>
    </row>
    <row r="683" spans="1:8" x14ac:dyDescent="0.35">
      <c r="A683" s="72">
        <v>1431</v>
      </c>
      <c r="B683" s="72" t="s">
        <v>882</v>
      </c>
      <c r="C683" s="74">
        <v>27.2</v>
      </c>
      <c r="F683" s="70"/>
      <c r="G683" s="114"/>
      <c r="H683" s="70"/>
    </row>
    <row r="684" spans="1:8" x14ac:dyDescent="0.35">
      <c r="A684" s="72">
        <v>1432</v>
      </c>
      <c r="B684" s="72" t="s">
        <v>516</v>
      </c>
      <c r="C684" s="74">
        <v>22.3</v>
      </c>
      <c r="F684" s="70"/>
      <c r="G684" s="114"/>
      <c r="H684" s="70"/>
    </row>
    <row r="685" spans="1:8" x14ac:dyDescent="0.35">
      <c r="A685" s="72">
        <v>1433</v>
      </c>
      <c r="B685" s="72" t="s">
        <v>575</v>
      </c>
      <c r="C685" s="74">
        <v>19.899999999999999</v>
      </c>
      <c r="F685" s="70"/>
      <c r="G685" s="114"/>
      <c r="H685" s="70"/>
    </row>
    <row r="686" spans="1:8" x14ac:dyDescent="0.35">
      <c r="A686" s="72">
        <v>1434</v>
      </c>
      <c r="B686" s="72" t="s">
        <v>883</v>
      </c>
      <c r="C686" s="74">
        <v>26.2</v>
      </c>
      <c r="F686" s="70"/>
      <c r="G686" s="114"/>
      <c r="H686" s="70"/>
    </row>
    <row r="687" spans="1:8" x14ac:dyDescent="0.35">
      <c r="A687" s="72">
        <v>1435</v>
      </c>
      <c r="B687" s="72" t="s">
        <v>884</v>
      </c>
      <c r="C687" s="74">
        <v>26.2</v>
      </c>
      <c r="F687" s="70"/>
      <c r="G687" s="114"/>
      <c r="H687" s="70"/>
    </row>
    <row r="688" spans="1:8" x14ac:dyDescent="0.35">
      <c r="A688" s="72">
        <v>1436</v>
      </c>
      <c r="B688" s="72" t="s">
        <v>443</v>
      </c>
      <c r="C688" s="74">
        <v>21.5</v>
      </c>
      <c r="F688" s="70"/>
      <c r="G688" s="114"/>
      <c r="H688" s="70"/>
    </row>
    <row r="689" spans="1:8" x14ac:dyDescent="0.35">
      <c r="A689" s="72">
        <v>1437</v>
      </c>
      <c r="B689" s="72" t="s">
        <v>444</v>
      </c>
      <c r="C689" s="74">
        <v>22.2</v>
      </c>
      <c r="F689" s="70"/>
      <c r="G689" s="114"/>
      <c r="H689" s="70"/>
    </row>
    <row r="690" spans="1:8" x14ac:dyDescent="0.35">
      <c r="A690" s="72">
        <v>1438</v>
      </c>
      <c r="B690" s="72" t="s">
        <v>517</v>
      </c>
      <c r="C690" s="74">
        <v>22.2</v>
      </c>
      <c r="F690" s="70"/>
      <c r="G690" s="114"/>
      <c r="H690" s="70"/>
    </row>
    <row r="691" spans="1:8" x14ac:dyDescent="0.35">
      <c r="A691" s="72">
        <v>1440</v>
      </c>
      <c r="B691" s="72" t="s">
        <v>518</v>
      </c>
      <c r="C691" s="74">
        <v>25.4</v>
      </c>
      <c r="F691" s="70"/>
      <c r="G691" s="114"/>
      <c r="H691" s="70"/>
    </row>
    <row r="692" spans="1:8" x14ac:dyDescent="0.35">
      <c r="A692" s="72">
        <v>1441</v>
      </c>
      <c r="B692" s="72" t="s">
        <v>519</v>
      </c>
      <c r="C692" s="74">
        <v>28.9</v>
      </c>
      <c r="F692" s="70"/>
      <c r="G692" s="114"/>
      <c r="H692" s="70"/>
    </row>
    <row r="693" spans="1:8" x14ac:dyDescent="0.35">
      <c r="A693" s="72">
        <v>1442</v>
      </c>
      <c r="B693" s="72" t="s">
        <v>520</v>
      </c>
      <c r="C693" s="74">
        <v>24.2</v>
      </c>
      <c r="F693" s="70"/>
      <c r="G693" s="114"/>
      <c r="H693" s="70"/>
    </row>
    <row r="694" spans="1:8" x14ac:dyDescent="0.35">
      <c r="A694" s="72">
        <v>1443</v>
      </c>
      <c r="B694" s="72" t="s">
        <v>521</v>
      </c>
      <c r="C694" s="74">
        <v>22.2</v>
      </c>
      <c r="F694" s="70"/>
      <c r="G694" s="114"/>
      <c r="H694" s="70"/>
    </row>
    <row r="695" spans="1:8" x14ac:dyDescent="0.35">
      <c r="A695" s="72">
        <v>1444</v>
      </c>
      <c r="B695" s="72" t="s">
        <v>522</v>
      </c>
      <c r="C695" s="74">
        <v>28.7</v>
      </c>
      <c r="F695" s="70"/>
      <c r="G695" s="114"/>
      <c r="H695" s="70"/>
    </row>
    <row r="696" spans="1:8" x14ac:dyDescent="0.35">
      <c r="A696" s="72">
        <v>1445</v>
      </c>
      <c r="B696" s="72" t="s">
        <v>523</v>
      </c>
      <c r="C696" s="74">
        <v>22.1</v>
      </c>
      <c r="F696" s="70"/>
      <c r="G696" s="114"/>
      <c r="H696" s="70"/>
    </row>
    <row r="697" spans="1:8" x14ac:dyDescent="0.35">
      <c r="A697" s="72">
        <v>1447</v>
      </c>
      <c r="B697" s="72" t="s">
        <v>564</v>
      </c>
      <c r="C697" s="74">
        <v>22.4</v>
      </c>
      <c r="F697" s="70"/>
      <c r="G697" s="114"/>
      <c r="H697" s="70"/>
    </row>
    <row r="698" spans="1:8" x14ac:dyDescent="0.35">
      <c r="A698" s="72">
        <v>1448</v>
      </c>
      <c r="B698" s="72" t="s">
        <v>920</v>
      </c>
      <c r="C698" s="58">
        <v>21.7</v>
      </c>
      <c r="F698" s="70"/>
      <c r="G698" s="114"/>
      <c r="H698" s="58"/>
    </row>
    <row r="699" spans="1:8" x14ac:dyDescent="0.35">
      <c r="A699" s="72">
        <v>1450</v>
      </c>
      <c r="B699" s="72" t="s">
        <v>524</v>
      </c>
      <c r="C699" s="74">
        <v>21.7</v>
      </c>
      <c r="F699" s="70"/>
      <c r="G699" s="114"/>
      <c r="H699" s="70"/>
    </row>
    <row r="700" spans="1:8" x14ac:dyDescent="0.35">
      <c r="A700" s="72">
        <v>1451</v>
      </c>
      <c r="B700" s="72" t="s">
        <v>525</v>
      </c>
      <c r="C700" s="74">
        <v>23</v>
      </c>
      <c r="F700" s="70"/>
      <c r="G700" s="114"/>
      <c r="H700" s="70"/>
    </row>
    <row r="701" spans="1:8" x14ac:dyDescent="0.35">
      <c r="A701" s="72">
        <v>1452</v>
      </c>
      <c r="B701" s="72" t="s">
        <v>565</v>
      </c>
      <c r="C701" s="74">
        <v>21.5</v>
      </c>
      <c r="F701" s="70"/>
      <c r="G701" s="114"/>
      <c r="H701" s="70"/>
    </row>
    <row r="702" spans="1:8" x14ac:dyDescent="0.35">
      <c r="A702" s="72">
        <v>1453</v>
      </c>
      <c r="B702" s="72" t="s">
        <v>566</v>
      </c>
      <c r="C702" s="74">
        <v>22.2</v>
      </c>
      <c r="F702" s="70"/>
      <c r="G702" s="114"/>
      <c r="H702" s="70"/>
    </row>
    <row r="703" spans="1:8" x14ac:dyDescent="0.35">
      <c r="A703" s="72">
        <v>1454</v>
      </c>
      <c r="B703" s="72" t="s">
        <v>526</v>
      </c>
      <c r="C703" s="74">
        <v>22.1</v>
      </c>
      <c r="F703" s="70"/>
      <c r="G703" s="114"/>
      <c r="H703" s="70"/>
    </row>
    <row r="704" spans="1:8" x14ac:dyDescent="0.35">
      <c r="A704" s="72">
        <v>1455</v>
      </c>
      <c r="B704" s="72" t="s">
        <v>527</v>
      </c>
      <c r="C704" s="74">
        <v>22.5</v>
      </c>
      <c r="F704" s="70"/>
      <c r="G704" s="114"/>
      <c r="H704" s="70"/>
    </row>
    <row r="705" spans="1:8" x14ac:dyDescent="0.35">
      <c r="A705" s="72">
        <v>1456</v>
      </c>
      <c r="B705" s="72" t="s">
        <v>547</v>
      </c>
      <c r="C705" s="74">
        <v>22.3</v>
      </c>
      <c r="F705" s="70"/>
      <c r="G705" s="114"/>
      <c r="H705" s="70"/>
    </row>
    <row r="706" spans="1:8" x14ac:dyDescent="0.35">
      <c r="A706" s="72">
        <v>1457</v>
      </c>
      <c r="B706" s="72" t="s">
        <v>548</v>
      </c>
      <c r="C706" s="74">
        <v>22.2</v>
      </c>
      <c r="F706" s="70"/>
      <c r="G706" s="114"/>
      <c r="H706" s="70"/>
    </row>
    <row r="707" spans="1:8" x14ac:dyDescent="0.35">
      <c r="A707" s="72">
        <v>1458</v>
      </c>
      <c r="B707" s="72" t="s">
        <v>528</v>
      </c>
      <c r="C707" s="74">
        <v>21.9</v>
      </c>
      <c r="F707" s="70"/>
      <c r="G707" s="114"/>
      <c r="H707" s="70"/>
    </row>
    <row r="708" spans="1:8" x14ac:dyDescent="0.35">
      <c r="A708" s="72">
        <v>1460</v>
      </c>
      <c r="B708" s="72" t="s">
        <v>529</v>
      </c>
      <c r="C708" s="74">
        <v>27.1</v>
      </c>
      <c r="F708" s="70"/>
      <c r="G708" s="114"/>
      <c r="H708" s="70"/>
    </row>
    <row r="709" spans="1:8" x14ac:dyDescent="0.35">
      <c r="A709" s="72">
        <v>1461</v>
      </c>
      <c r="B709" s="72" t="s">
        <v>530</v>
      </c>
      <c r="C709" s="74">
        <v>27.1</v>
      </c>
      <c r="F709" s="70"/>
      <c r="G709" s="114"/>
      <c r="H709" s="70"/>
    </row>
    <row r="710" spans="1:8" x14ac:dyDescent="0.35">
      <c r="A710" s="72">
        <v>1462</v>
      </c>
      <c r="B710" s="72" t="s">
        <v>549</v>
      </c>
      <c r="C710" s="74">
        <v>22.1</v>
      </c>
      <c r="F710" s="70"/>
      <c r="G710" s="114"/>
      <c r="H710" s="70"/>
    </row>
    <row r="711" spans="1:8" x14ac:dyDescent="0.35">
      <c r="A711" s="72">
        <v>1464</v>
      </c>
      <c r="B711" s="72" t="s">
        <v>531</v>
      </c>
      <c r="C711" s="74">
        <v>24.4</v>
      </c>
      <c r="F711" s="70"/>
      <c r="G711" s="114"/>
      <c r="H711" s="70"/>
    </row>
    <row r="712" spans="1:8" x14ac:dyDescent="0.35">
      <c r="A712" s="72">
        <v>1465</v>
      </c>
      <c r="B712" s="72" t="s">
        <v>532</v>
      </c>
      <c r="C712" s="74">
        <v>36.299999999999997</v>
      </c>
      <c r="F712" s="70"/>
      <c r="G712" s="114"/>
      <c r="H712" s="70"/>
    </row>
    <row r="713" spans="1:8" x14ac:dyDescent="0.35">
      <c r="A713" s="72">
        <v>1466</v>
      </c>
      <c r="B713" s="72" t="s">
        <v>533</v>
      </c>
      <c r="C713" s="74">
        <v>36.299999999999997</v>
      </c>
      <c r="F713" s="70"/>
      <c r="G713" s="114"/>
      <c r="H713" s="70"/>
    </row>
    <row r="714" spans="1:8" x14ac:dyDescent="0.35">
      <c r="A714" s="72">
        <v>1467</v>
      </c>
      <c r="B714" s="72" t="s">
        <v>534</v>
      </c>
      <c r="C714" s="74">
        <v>36.299999999999997</v>
      </c>
      <c r="F714" s="70"/>
      <c r="G714" s="114"/>
      <c r="H714" s="70"/>
    </row>
    <row r="715" spans="1:8" x14ac:dyDescent="0.35">
      <c r="A715" s="72">
        <v>1468</v>
      </c>
      <c r="B715" s="72" t="s">
        <v>535</v>
      </c>
      <c r="C715" s="74">
        <v>27.1</v>
      </c>
      <c r="F715" s="70"/>
      <c r="G715" s="114"/>
      <c r="H715" s="70"/>
    </row>
    <row r="716" spans="1:8" x14ac:dyDescent="0.35">
      <c r="A716" s="72">
        <v>1469</v>
      </c>
      <c r="B716" s="72" t="s">
        <v>885</v>
      </c>
      <c r="C716" s="74">
        <v>21.5</v>
      </c>
      <c r="F716" s="70"/>
      <c r="G716" s="114"/>
      <c r="H716" s="70"/>
    </row>
    <row r="717" spans="1:8" x14ac:dyDescent="0.35">
      <c r="A717" s="72">
        <v>1470</v>
      </c>
      <c r="B717" s="72" t="s">
        <v>536</v>
      </c>
      <c r="C717" s="74">
        <v>29.4</v>
      </c>
      <c r="F717" s="70"/>
      <c r="G717" s="114"/>
      <c r="H717" s="70"/>
    </row>
    <row r="718" spans="1:8" x14ac:dyDescent="0.35">
      <c r="A718">
        <v>1471</v>
      </c>
      <c r="B718" t="s">
        <v>898</v>
      </c>
      <c r="C718" s="74">
        <v>21.5</v>
      </c>
      <c r="F718" s="70"/>
      <c r="G718" s="114"/>
      <c r="H718" s="58"/>
    </row>
    <row r="719" spans="1:8" x14ac:dyDescent="0.35">
      <c r="A719" s="72">
        <v>1472</v>
      </c>
      <c r="B719" s="72" t="s">
        <v>886</v>
      </c>
      <c r="C719" s="74">
        <v>22.2</v>
      </c>
      <c r="F719" s="70"/>
      <c r="G719" s="114"/>
      <c r="H719" s="70"/>
    </row>
    <row r="720" spans="1:8" x14ac:dyDescent="0.35">
      <c r="A720" s="72">
        <v>1473</v>
      </c>
      <c r="B720" s="72" t="s">
        <v>887</v>
      </c>
      <c r="C720" s="74">
        <v>22</v>
      </c>
      <c r="F720" s="70"/>
      <c r="G720" s="114"/>
      <c r="H720" s="58"/>
    </row>
    <row r="721" spans="1:8" x14ac:dyDescent="0.35">
      <c r="A721" s="72">
        <v>1474</v>
      </c>
      <c r="B721" s="72" t="s">
        <v>888</v>
      </c>
      <c r="C721" s="74">
        <v>22</v>
      </c>
      <c r="F721" s="70"/>
      <c r="G721" s="114"/>
      <c r="H721" s="70"/>
    </row>
    <row r="722" spans="1:8" x14ac:dyDescent="0.35">
      <c r="A722" s="72">
        <v>1475</v>
      </c>
      <c r="B722" s="72" t="s">
        <v>550</v>
      </c>
      <c r="C722" s="74">
        <v>21.6</v>
      </c>
      <c r="F722" s="70"/>
      <c r="G722" s="114"/>
      <c r="H722" s="70"/>
    </row>
    <row r="723" spans="1:8" x14ac:dyDescent="0.35">
      <c r="A723" s="72">
        <v>1476</v>
      </c>
      <c r="B723" s="72" t="s">
        <v>551</v>
      </c>
      <c r="C723" s="74">
        <v>21.4</v>
      </c>
      <c r="F723" s="70"/>
      <c r="G723" s="114"/>
      <c r="H723" s="70"/>
    </row>
    <row r="724" spans="1:8" x14ac:dyDescent="0.35">
      <c r="A724" s="72">
        <v>1477</v>
      </c>
      <c r="B724" s="72" t="s">
        <v>552</v>
      </c>
      <c r="C724" s="74">
        <v>23.1</v>
      </c>
      <c r="F724" s="70"/>
      <c r="G724" s="114"/>
      <c r="H724" s="70"/>
    </row>
    <row r="725" spans="1:8" x14ac:dyDescent="0.35">
      <c r="A725" s="72">
        <v>1478</v>
      </c>
      <c r="B725" s="72" t="s">
        <v>889</v>
      </c>
      <c r="C725" s="74">
        <v>21.7</v>
      </c>
      <c r="F725" s="70"/>
      <c r="G725" s="114"/>
      <c r="H725" s="70"/>
    </row>
    <row r="726" spans="1:8" x14ac:dyDescent="0.35">
      <c r="A726" s="72">
        <v>1479</v>
      </c>
      <c r="B726" s="72" t="s">
        <v>567</v>
      </c>
      <c r="C726" s="74">
        <v>21.6</v>
      </c>
      <c r="F726" s="70"/>
      <c r="G726" s="114"/>
      <c r="H726" s="70"/>
    </row>
    <row r="727" spans="1:8" x14ac:dyDescent="0.35">
      <c r="A727" s="72">
        <v>1480</v>
      </c>
      <c r="B727" s="72" t="s">
        <v>890</v>
      </c>
      <c r="C727" s="74">
        <v>31.2</v>
      </c>
      <c r="F727" s="70"/>
      <c r="G727" s="114"/>
      <c r="H727" s="70"/>
    </row>
    <row r="728" spans="1:8" x14ac:dyDescent="0.35">
      <c r="A728" s="72">
        <v>1481</v>
      </c>
      <c r="B728" s="72" t="s">
        <v>891</v>
      </c>
      <c r="C728" s="74">
        <v>26.3</v>
      </c>
      <c r="F728" s="70"/>
      <c r="G728" s="114"/>
      <c r="H728" s="70"/>
    </row>
    <row r="729" spans="1:8" x14ac:dyDescent="0.35">
      <c r="A729" s="72">
        <v>1483</v>
      </c>
      <c r="B729" s="72" t="s">
        <v>537</v>
      </c>
      <c r="C729" s="74">
        <v>20.399999999999999</v>
      </c>
      <c r="F729" s="70"/>
      <c r="G729" s="114"/>
      <c r="H729" s="70"/>
    </row>
    <row r="730" spans="1:8" x14ac:dyDescent="0.35">
      <c r="A730" s="72">
        <v>1484</v>
      </c>
      <c r="B730" s="72" t="s">
        <v>892</v>
      </c>
      <c r="C730" s="74">
        <v>26.2</v>
      </c>
      <c r="F730" s="70"/>
      <c r="G730" s="114"/>
      <c r="H730" s="70"/>
    </row>
    <row r="731" spans="1:8" x14ac:dyDescent="0.35">
      <c r="A731" s="72">
        <v>1485</v>
      </c>
      <c r="B731" s="72" t="s">
        <v>576</v>
      </c>
      <c r="C731" s="74">
        <v>22.4</v>
      </c>
      <c r="F731" s="70"/>
      <c r="G731" s="114"/>
      <c r="H731" s="70"/>
    </row>
    <row r="732" spans="1:8" x14ac:dyDescent="0.35">
      <c r="A732" s="72">
        <v>1487</v>
      </c>
      <c r="B732" s="72" t="s">
        <v>577</v>
      </c>
      <c r="C732" s="74">
        <v>21.6</v>
      </c>
      <c r="F732" s="70"/>
      <c r="G732" s="114"/>
      <c r="H732" s="70"/>
    </row>
    <row r="733" spans="1:8" x14ac:dyDescent="0.35">
      <c r="A733" s="72">
        <v>1488</v>
      </c>
      <c r="B733" s="72" t="s">
        <v>553</v>
      </c>
      <c r="C733" s="74">
        <v>22.1</v>
      </c>
      <c r="F733" s="70"/>
      <c r="G733" s="114"/>
      <c r="H733" s="70"/>
    </row>
    <row r="734" spans="1:8" x14ac:dyDescent="0.35">
      <c r="A734" s="72">
        <v>1491</v>
      </c>
      <c r="B734" s="72" t="s">
        <v>568</v>
      </c>
      <c r="C734" s="74">
        <v>22.2</v>
      </c>
      <c r="F734" s="70"/>
      <c r="G734" s="114"/>
      <c r="H734" s="70"/>
    </row>
    <row r="735" spans="1:8" x14ac:dyDescent="0.35">
      <c r="A735" s="72">
        <v>1492</v>
      </c>
      <c r="B735" s="72" t="s">
        <v>569</v>
      </c>
      <c r="C735" s="74">
        <v>21.7</v>
      </c>
      <c r="F735" s="70"/>
      <c r="G735" s="114"/>
      <c r="H735" s="70"/>
    </row>
    <row r="736" spans="1:8" x14ac:dyDescent="0.35">
      <c r="A736" s="72">
        <v>1494</v>
      </c>
      <c r="B736" s="72" t="s">
        <v>554</v>
      </c>
      <c r="C736" s="74">
        <v>22.1</v>
      </c>
      <c r="F736" s="70"/>
      <c r="G736" s="114"/>
      <c r="H736" s="70"/>
    </row>
    <row r="737" spans="1:8" x14ac:dyDescent="0.35">
      <c r="A737" s="72">
        <v>1495</v>
      </c>
      <c r="B737" s="72" t="s">
        <v>555</v>
      </c>
      <c r="C737" s="74">
        <v>21.5</v>
      </c>
      <c r="F737" s="70"/>
      <c r="G737" s="114"/>
      <c r="H737" s="70"/>
    </row>
    <row r="738" spans="1:8" x14ac:dyDescent="0.35">
      <c r="A738" s="72">
        <v>1496</v>
      </c>
      <c r="B738" s="72" t="s">
        <v>570</v>
      </c>
      <c r="C738" s="74">
        <v>21.8</v>
      </c>
      <c r="F738" s="70"/>
      <c r="G738" s="114"/>
      <c r="H738" s="70"/>
    </row>
    <row r="739" spans="1:8" x14ac:dyDescent="0.35">
      <c r="A739" s="72">
        <v>1497</v>
      </c>
      <c r="B739" s="72" t="s">
        <v>578</v>
      </c>
      <c r="C739" s="74">
        <v>22.2</v>
      </c>
      <c r="F739" s="70"/>
      <c r="G739" s="114"/>
      <c r="H739" s="58"/>
    </row>
    <row r="740" spans="1:8" x14ac:dyDescent="0.35">
      <c r="A740" s="72">
        <v>1499</v>
      </c>
      <c r="B740" s="72" t="s">
        <v>571</v>
      </c>
      <c r="C740" s="74">
        <v>22.5</v>
      </c>
      <c r="F740" s="70"/>
      <c r="G740" s="114"/>
      <c r="H740" s="70"/>
    </row>
    <row r="741" spans="1:8" x14ac:dyDescent="0.35">
      <c r="A741" s="72">
        <v>1500</v>
      </c>
      <c r="B741" s="72" t="s">
        <v>579</v>
      </c>
      <c r="C741" s="74">
        <v>21.8</v>
      </c>
      <c r="F741" s="70"/>
      <c r="G741" s="114"/>
      <c r="H741" s="58"/>
    </row>
    <row r="742" spans="1:8" x14ac:dyDescent="0.35">
      <c r="A742" s="72">
        <v>1501</v>
      </c>
      <c r="B742" s="72" t="s">
        <v>580</v>
      </c>
      <c r="C742" s="74">
        <v>26.5</v>
      </c>
      <c r="F742" s="70"/>
      <c r="G742" s="114"/>
      <c r="H742" s="70"/>
    </row>
    <row r="743" spans="1:8" x14ac:dyDescent="0.35">
      <c r="A743" s="72">
        <v>1502</v>
      </c>
      <c r="B743" s="72" t="s">
        <v>581</v>
      </c>
      <c r="C743" s="74">
        <v>26.5</v>
      </c>
      <c r="F743" s="70"/>
      <c r="G743" s="114"/>
      <c r="H743" s="70"/>
    </row>
    <row r="744" spans="1:8" x14ac:dyDescent="0.35">
      <c r="A744" s="72">
        <v>1506</v>
      </c>
      <c r="B744" s="72" t="s">
        <v>572</v>
      </c>
      <c r="C744" s="74">
        <v>22.2</v>
      </c>
      <c r="F744" s="70"/>
      <c r="G744" s="114"/>
      <c r="H744" s="70"/>
    </row>
    <row r="745" spans="1:8" x14ac:dyDescent="0.35">
      <c r="A745" s="72">
        <v>1508</v>
      </c>
      <c r="B745" s="72" t="s">
        <v>556</v>
      </c>
      <c r="C745" s="74">
        <v>23.7</v>
      </c>
      <c r="F745" s="70"/>
      <c r="G745" s="114"/>
      <c r="H745" s="70"/>
    </row>
    <row r="746" spans="1:8" x14ac:dyDescent="0.35">
      <c r="A746" s="72">
        <v>1510</v>
      </c>
      <c r="B746" s="72" t="s">
        <v>959</v>
      </c>
      <c r="C746" s="74">
        <v>21.1</v>
      </c>
      <c r="F746" s="70"/>
      <c r="G746" s="114"/>
      <c r="H746" s="70"/>
    </row>
    <row r="747" spans="1:8" x14ac:dyDescent="0.35">
      <c r="A747">
        <v>1511</v>
      </c>
      <c r="B747" t="s">
        <v>899</v>
      </c>
      <c r="C747" s="74">
        <v>21.4</v>
      </c>
      <c r="F747" s="70"/>
      <c r="G747" s="114"/>
      <c r="H747" s="58"/>
    </row>
    <row r="748" spans="1:8" x14ac:dyDescent="0.35">
      <c r="A748" s="72">
        <v>1513</v>
      </c>
      <c r="B748" s="72" t="s">
        <v>582</v>
      </c>
      <c r="C748" s="74">
        <v>29.3</v>
      </c>
      <c r="F748" s="70"/>
      <c r="G748" s="114"/>
      <c r="H748" s="70"/>
    </row>
    <row r="749" spans="1:8" x14ac:dyDescent="0.35">
      <c r="A749" s="72">
        <v>1514</v>
      </c>
      <c r="B749" s="72" t="s">
        <v>573</v>
      </c>
      <c r="C749" s="74">
        <v>21.3</v>
      </c>
      <c r="F749" s="70"/>
      <c r="G749" s="114"/>
      <c r="H749" s="70"/>
    </row>
    <row r="750" spans="1:8" x14ac:dyDescent="0.35">
      <c r="A750" s="72">
        <v>1515</v>
      </c>
      <c r="B750" s="72" t="s">
        <v>583</v>
      </c>
      <c r="C750" s="74">
        <v>29.3</v>
      </c>
      <c r="F750" s="70"/>
      <c r="G750" s="114"/>
      <c r="H750" s="70"/>
    </row>
    <row r="751" spans="1:8" x14ac:dyDescent="0.35">
      <c r="A751">
        <v>1516</v>
      </c>
      <c r="B751" t="s">
        <v>900</v>
      </c>
      <c r="C751" s="74">
        <v>21.5</v>
      </c>
      <c r="F751" s="70"/>
      <c r="G751" s="114"/>
      <c r="H751" s="58"/>
    </row>
    <row r="752" spans="1:8" x14ac:dyDescent="0.35">
      <c r="A752" s="72">
        <v>1517</v>
      </c>
      <c r="B752" s="72" t="s">
        <v>557</v>
      </c>
      <c r="C752" s="74">
        <v>20.399999999999999</v>
      </c>
      <c r="F752" s="70"/>
      <c r="G752" s="114"/>
      <c r="H752" s="70"/>
    </row>
    <row r="753" spans="1:8" x14ac:dyDescent="0.35">
      <c r="A753" s="72">
        <v>1518</v>
      </c>
      <c r="B753" s="72" t="s">
        <v>960</v>
      </c>
      <c r="C753" s="74">
        <v>22.2</v>
      </c>
      <c r="F753" s="70"/>
      <c r="G753" s="114"/>
      <c r="H753" s="70"/>
    </row>
    <row r="754" spans="1:8" x14ac:dyDescent="0.35">
      <c r="A754" s="72">
        <v>1519</v>
      </c>
      <c r="B754" s="72" t="s">
        <v>558</v>
      </c>
      <c r="C754" s="74">
        <v>21.6</v>
      </c>
      <c r="F754" s="70"/>
      <c r="G754" s="114"/>
      <c r="H754" s="70"/>
    </row>
    <row r="755" spans="1:8" x14ac:dyDescent="0.35">
      <c r="A755" s="72">
        <v>1520</v>
      </c>
      <c r="B755" s="72" t="s">
        <v>953</v>
      </c>
      <c r="C755" s="115">
        <v>22.1</v>
      </c>
      <c r="D755" s="153"/>
      <c r="F755" s="70"/>
      <c r="G755" s="114"/>
      <c r="H755" s="70"/>
    </row>
    <row r="756" spans="1:8" x14ac:dyDescent="0.35">
      <c r="A756" s="72">
        <v>1521</v>
      </c>
      <c r="B756" s="72" t="s">
        <v>584</v>
      </c>
      <c r="C756" s="74">
        <v>22</v>
      </c>
      <c r="F756" s="70"/>
      <c r="G756" s="114"/>
      <c r="H756" s="70"/>
    </row>
    <row r="757" spans="1:8" x14ac:dyDescent="0.35">
      <c r="A757" s="72">
        <v>1523</v>
      </c>
      <c r="B757" s="72" t="s">
        <v>585</v>
      </c>
      <c r="C757" s="74">
        <v>21.5</v>
      </c>
      <c r="F757" s="70"/>
      <c r="G757" s="114"/>
      <c r="H757" s="70"/>
    </row>
    <row r="758" spans="1:8" x14ac:dyDescent="0.35">
      <c r="A758" s="72">
        <v>1524</v>
      </c>
      <c r="B758" s="72" t="s">
        <v>574</v>
      </c>
      <c r="C758" s="74">
        <v>22.3</v>
      </c>
      <c r="F758" s="70"/>
      <c r="G758" s="114"/>
      <c r="H758" s="70"/>
    </row>
    <row r="759" spans="1:8" x14ac:dyDescent="0.35">
      <c r="A759" s="72">
        <v>1526</v>
      </c>
      <c r="B759" s="72" t="s">
        <v>586</v>
      </c>
      <c r="C759" s="74">
        <v>22.1</v>
      </c>
      <c r="F759" s="70"/>
      <c r="G759" s="114"/>
      <c r="H759" s="70"/>
    </row>
    <row r="760" spans="1:8" x14ac:dyDescent="0.35">
      <c r="A760" s="72">
        <v>1527</v>
      </c>
      <c r="B760" s="72" t="s">
        <v>587</v>
      </c>
      <c r="C760" s="74">
        <v>21.4</v>
      </c>
      <c r="F760" s="70"/>
      <c r="G760" s="114"/>
      <c r="H760" s="58"/>
    </row>
    <row r="761" spans="1:8" x14ac:dyDescent="0.35">
      <c r="A761" s="72">
        <v>1530</v>
      </c>
      <c r="B761" s="72" t="s">
        <v>954</v>
      </c>
      <c r="C761" s="115">
        <v>21.4</v>
      </c>
      <c r="D761" s="153"/>
      <c r="F761" s="70"/>
      <c r="G761" s="114"/>
      <c r="H761" s="58"/>
    </row>
    <row r="762" spans="1:8" x14ac:dyDescent="0.35">
      <c r="A762" s="72">
        <v>1531</v>
      </c>
      <c r="B762" s="72" t="s">
        <v>588</v>
      </c>
      <c r="C762" s="74">
        <v>17.5</v>
      </c>
      <c r="F762" s="70"/>
      <c r="G762" s="114"/>
      <c r="H762" s="70"/>
    </row>
    <row r="763" spans="1:8" x14ac:dyDescent="0.35">
      <c r="A763" s="72">
        <v>1532</v>
      </c>
      <c r="B763" s="72" t="s">
        <v>589</v>
      </c>
      <c r="C763" s="74">
        <v>17.5</v>
      </c>
      <c r="F763" s="70"/>
      <c r="G763" s="114"/>
      <c r="H763" s="70"/>
    </row>
    <row r="764" spans="1:8" x14ac:dyDescent="0.35">
      <c r="A764" s="72">
        <v>1533</v>
      </c>
      <c r="B764" s="72" t="s">
        <v>590</v>
      </c>
      <c r="C764" s="74">
        <v>17.5</v>
      </c>
      <c r="F764" s="70"/>
      <c r="G764" s="114"/>
      <c r="H764" s="70"/>
    </row>
    <row r="765" spans="1:8" x14ac:dyDescent="0.35">
      <c r="A765" s="72">
        <v>1534</v>
      </c>
      <c r="B765" s="72" t="s">
        <v>591</v>
      </c>
      <c r="C765" s="74">
        <v>17.5</v>
      </c>
      <c r="F765" s="70"/>
      <c r="G765" s="114"/>
      <c r="H765" s="70"/>
    </row>
    <row r="766" spans="1:8" x14ac:dyDescent="0.35">
      <c r="A766" s="72">
        <v>1536</v>
      </c>
      <c r="B766" s="72" t="s">
        <v>592</v>
      </c>
      <c r="C766" s="74">
        <v>26.3</v>
      </c>
      <c r="F766" s="70"/>
      <c r="G766" s="114"/>
      <c r="H766" s="70"/>
    </row>
    <row r="767" spans="1:8" x14ac:dyDescent="0.35">
      <c r="A767" s="72">
        <v>1537</v>
      </c>
      <c r="B767" s="72" t="s">
        <v>593</v>
      </c>
      <c r="C767" s="74">
        <v>25.4</v>
      </c>
      <c r="F767" s="70"/>
      <c r="G767" s="114"/>
      <c r="H767" s="70"/>
    </row>
    <row r="768" spans="1:8" x14ac:dyDescent="0.35">
      <c r="A768" s="72">
        <v>1538</v>
      </c>
      <c r="B768" s="72" t="s">
        <v>594</v>
      </c>
      <c r="C768" s="74">
        <v>25.1</v>
      </c>
      <c r="F768" s="70"/>
      <c r="G768" s="114"/>
      <c r="H768" s="70"/>
    </row>
    <row r="769" spans="1:8" x14ac:dyDescent="0.35">
      <c r="A769">
        <v>1539</v>
      </c>
      <c r="B769" t="s">
        <v>901</v>
      </c>
      <c r="C769" s="74">
        <v>21.3</v>
      </c>
      <c r="F769" s="70"/>
      <c r="G769" s="114"/>
      <c r="H769" s="58"/>
    </row>
    <row r="770" spans="1:8" x14ac:dyDescent="0.35">
      <c r="A770" s="72">
        <v>1540</v>
      </c>
      <c r="B770" s="72" t="s">
        <v>595</v>
      </c>
      <c r="C770" s="74">
        <v>25.4</v>
      </c>
      <c r="F770" s="70"/>
      <c r="G770" s="114"/>
      <c r="H770" s="70"/>
    </row>
    <row r="771" spans="1:8" x14ac:dyDescent="0.35">
      <c r="A771" s="72">
        <v>1541</v>
      </c>
      <c r="B771" s="72" t="s">
        <v>596</v>
      </c>
      <c r="C771" s="74">
        <v>25.1</v>
      </c>
      <c r="F771" s="70"/>
      <c r="G771" s="114"/>
      <c r="H771" s="58"/>
    </row>
    <row r="772" spans="1:8" x14ac:dyDescent="0.35">
      <c r="A772" s="72">
        <v>1542</v>
      </c>
      <c r="B772" s="72" t="s">
        <v>597</v>
      </c>
      <c r="C772" s="74">
        <v>26.5</v>
      </c>
      <c r="F772" s="70"/>
      <c r="G772" s="114"/>
      <c r="H772" s="70"/>
    </row>
    <row r="773" spans="1:8" x14ac:dyDescent="0.35">
      <c r="A773" s="72">
        <v>1543</v>
      </c>
      <c r="B773" s="72" t="s">
        <v>598</v>
      </c>
      <c r="C773" s="74">
        <v>30.8</v>
      </c>
      <c r="F773" s="70"/>
      <c r="G773" s="114"/>
      <c r="H773" s="70"/>
    </row>
    <row r="774" spans="1:8" x14ac:dyDescent="0.35">
      <c r="A774">
        <v>1545</v>
      </c>
      <c r="B774" t="s">
        <v>902</v>
      </c>
      <c r="C774" s="74">
        <v>21.9</v>
      </c>
      <c r="F774" s="70"/>
      <c r="G774" s="114"/>
      <c r="H774" s="58"/>
    </row>
    <row r="775" spans="1:8" x14ac:dyDescent="0.35">
      <c r="A775" s="72">
        <v>1546</v>
      </c>
      <c r="B775" s="72" t="s">
        <v>599</v>
      </c>
      <c r="C775" s="74">
        <v>26.4</v>
      </c>
      <c r="F775" s="70"/>
      <c r="G775" s="114"/>
      <c r="H775" s="70"/>
    </row>
    <row r="776" spans="1:8" x14ac:dyDescent="0.35">
      <c r="A776" s="72">
        <v>1547</v>
      </c>
      <c r="B776" s="72" t="s">
        <v>921</v>
      </c>
      <c r="C776" s="58">
        <v>22.6</v>
      </c>
      <c r="F776" s="70"/>
      <c r="G776" s="114"/>
      <c r="H776" s="58"/>
    </row>
    <row r="777" spans="1:8" x14ac:dyDescent="0.35">
      <c r="A777" s="72">
        <v>1548</v>
      </c>
      <c r="B777" s="72" t="s">
        <v>961</v>
      </c>
      <c r="C777" s="74">
        <v>21.8</v>
      </c>
      <c r="F777" s="70"/>
      <c r="G777" s="114"/>
      <c r="H777" s="70"/>
    </row>
    <row r="778" spans="1:8" x14ac:dyDescent="0.35">
      <c r="A778" s="72">
        <v>1549</v>
      </c>
      <c r="B778" s="72" t="s">
        <v>600</v>
      </c>
      <c r="C778" s="74">
        <v>24.1</v>
      </c>
      <c r="F778" s="70"/>
      <c r="G778" s="114"/>
      <c r="H778" s="70"/>
    </row>
    <row r="779" spans="1:8" x14ac:dyDescent="0.35">
      <c r="A779" s="72">
        <v>1550</v>
      </c>
      <c r="B779" s="72" t="s">
        <v>601</v>
      </c>
      <c r="C779" s="74">
        <v>22.2</v>
      </c>
      <c r="F779" s="70"/>
      <c r="G779" s="114"/>
      <c r="H779" s="58"/>
    </row>
    <row r="780" spans="1:8" x14ac:dyDescent="0.35">
      <c r="A780">
        <v>1553</v>
      </c>
      <c r="B780" s="70" t="s">
        <v>602</v>
      </c>
      <c r="C780" s="58">
        <v>22.2</v>
      </c>
      <c r="F780" s="70"/>
      <c r="G780" s="114"/>
      <c r="H780" s="58"/>
    </row>
    <row r="781" spans="1:8" x14ac:dyDescent="0.35">
      <c r="A781" s="72">
        <v>1555</v>
      </c>
      <c r="B781" s="72" t="s">
        <v>922</v>
      </c>
      <c r="C781" s="74">
        <v>21</v>
      </c>
      <c r="F781" s="70"/>
      <c r="G781" s="114"/>
      <c r="H781" s="70"/>
    </row>
    <row r="782" spans="1:8" x14ac:dyDescent="0.35">
      <c r="A782" s="72">
        <v>1556</v>
      </c>
      <c r="B782" s="72" t="s">
        <v>603</v>
      </c>
      <c r="C782" s="74">
        <v>15.1</v>
      </c>
      <c r="F782" s="70"/>
      <c r="G782" s="114"/>
      <c r="H782" s="70"/>
    </row>
    <row r="783" spans="1:8" x14ac:dyDescent="0.35">
      <c r="A783" s="72">
        <v>1557</v>
      </c>
      <c r="B783" s="72" t="s">
        <v>604</v>
      </c>
      <c r="C783" s="74">
        <v>31.2</v>
      </c>
      <c r="F783" s="70"/>
      <c r="G783" s="114"/>
      <c r="H783" s="58"/>
    </row>
    <row r="784" spans="1:8" x14ac:dyDescent="0.35">
      <c r="A784" s="72">
        <v>1558</v>
      </c>
      <c r="B784" s="72" t="s">
        <v>605</v>
      </c>
      <c r="C784" s="74">
        <v>24.1</v>
      </c>
      <c r="F784" s="70"/>
      <c r="G784" s="114"/>
      <c r="H784" s="70"/>
    </row>
    <row r="785" spans="1:8" x14ac:dyDescent="0.35">
      <c r="A785" s="72">
        <v>1559</v>
      </c>
      <c r="B785" s="72" t="s">
        <v>962</v>
      </c>
      <c r="C785" s="74">
        <v>21.5</v>
      </c>
      <c r="F785" s="70"/>
      <c r="G785" s="114"/>
      <c r="H785" s="70"/>
    </row>
    <row r="786" spans="1:8" x14ac:dyDescent="0.35">
      <c r="A786" s="72">
        <v>1560</v>
      </c>
      <c r="B786" s="72" t="s">
        <v>606</v>
      </c>
      <c r="C786" s="74">
        <v>17.5</v>
      </c>
      <c r="F786" s="70"/>
      <c r="G786" s="114"/>
      <c r="H786" s="70"/>
    </row>
    <row r="787" spans="1:8" x14ac:dyDescent="0.35">
      <c r="A787" s="72">
        <v>1561</v>
      </c>
      <c r="B787" s="72" t="s">
        <v>607</v>
      </c>
      <c r="C787" s="74">
        <v>19.399999999999999</v>
      </c>
      <c r="F787" s="70"/>
      <c r="G787" s="114"/>
      <c r="H787" s="70"/>
    </row>
    <row r="788" spans="1:8" x14ac:dyDescent="0.35">
      <c r="A788" s="72">
        <v>1562</v>
      </c>
      <c r="B788" s="72" t="s">
        <v>608</v>
      </c>
      <c r="C788" s="74">
        <v>19.399999999999999</v>
      </c>
      <c r="F788" s="70"/>
      <c r="G788" s="114"/>
      <c r="H788" s="70"/>
    </row>
    <row r="789" spans="1:8" x14ac:dyDescent="0.35">
      <c r="A789">
        <v>1563</v>
      </c>
      <c r="B789" s="70" t="s">
        <v>609</v>
      </c>
      <c r="C789" s="58">
        <v>19.399999999999999</v>
      </c>
      <c r="F789" s="70"/>
      <c r="G789" s="114"/>
      <c r="H789" s="58"/>
    </row>
    <row r="790" spans="1:8" x14ac:dyDescent="0.35">
      <c r="A790">
        <v>1564</v>
      </c>
      <c r="B790" t="s">
        <v>610</v>
      </c>
      <c r="C790" s="74">
        <v>19.399999999999999</v>
      </c>
      <c r="F790" s="70"/>
      <c r="G790" s="114"/>
      <c r="H790" s="58"/>
    </row>
    <row r="791" spans="1:8" x14ac:dyDescent="0.35">
      <c r="A791" s="72">
        <v>1565</v>
      </c>
      <c r="B791" s="72" t="s">
        <v>923</v>
      </c>
      <c r="C791" s="74">
        <v>25.1</v>
      </c>
      <c r="F791" s="70"/>
      <c r="G791" s="114"/>
      <c r="H791" s="70"/>
    </row>
    <row r="792" spans="1:8" x14ac:dyDescent="0.35">
      <c r="A792" s="72">
        <v>1566</v>
      </c>
      <c r="B792" s="72" t="s">
        <v>903</v>
      </c>
      <c r="C792" s="74">
        <v>21.5</v>
      </c>
      <c r="F792" s="70"/>
      <c r="G792" s="114"/>
      <c r="H792" s="70"/>
    </row>
    <row r="793" spans="1:8" x14ac:dyDescent="0.35">
      <c r="A793" s="72">
        <v>1567</v>
      </c>
      <c r="B793" s="72" t="s">
        <v>611</v>
      </c>
      <c r="C793" s="74">
        <v>22.2</v>
      </c>
      <c r="F793" s="70"/>
      <c r="G793" s="114"/>
      <c r="H793" s="58"/>
    </row>
    <row r="794" spans="1:8" x14ac:dyDescent="0.35">
      <c r="A794">
        <v>1568</v>
      </c>
      <c r="B794" s="70" t="s">
        <v>612</v>
      </c>
      <c r="C794" s="115">
        <v>26.3</v>
      </c>
      <c r="F794" s="70"/>
      <c r="G794" s="114"/>
      <c r="H794" s="58"/>
    </row>
    <row r="795" spans="1:8" x14ac:dyDescent="0.35">
      <c r="A795" s="72">
        <v>1569</v>
      </c>
      <c r="B795" s="72" t="s">
        <v>613</v>
      </c>
      <c r="C795" s="74">
        <v>22.1</v>
      </c>
      <c r="F795" s="70"/>
      <c r="G795" s="114"/>
      <c r="H795" s="58"/>
    </row>
    <row r="796" spans="1:8" x14ac:dyDescent="0.35">
      <c r="A796" s="72">
        <v>1570</v>
      </c>
      <c r="B796" s="72" t="s">
        <v>924</v>
      </c>
      <c r="C796" s="74">
        <v>22.2</v>
      </c>
      <c r="F796" s="70"/>
      <c r="G796" s="114"/>
      <c r="H796" s="70"/>
    </row>
    <row r="797" spans="1:8" x14ac:dyDescent="0.35">
      <c r="A797">
        <v>1571</v>
      </c>
      <c r="B797" t="s">
        <v>614</v>
      </c>
      <c r="C797" s="74">
        <v>21.8</v>
      </c>
      <c r="F797" s="70"/>
      <c r="G797" s="114"/>
      <c r="H797" s="58"/>
    </row>
    <row r="798" spans="1:8" x14ac:dyDescent="0.35">
      <c r="A798" s="72">
        <v>1572</v>
      </c>
      <c r="B798" s="72" t="s">
        <v>963</v>
      </c>
      <c r="C798" s="74">
        <v>21.7</v>
      </c>
      <c r="F798" s="70"/>
      <c r="G798" s="114"/>
      <c r="H798" s="58"/>
    </row>
    <row r="799" spans="1:8" x14ac:dyDescent="0.35">
      <c r="A799">
        <v>1573</v>
      </c>
      <c r="B799" s="70" t="s">
        <v>615</v>
      </c>
      <c r="C799" s="58">
        <v>30</v>
      </c>
      <c r="F799" s="70"/>
      <c r="G799" s="114"/>
      <c r="H799" s="58"/>
    </row>
    <row r="800" spans="1:8" x14ac:dyDescent="0.35">
      <c r="A800" s="72">
        <v>1574</v>
      </c>
      <c r="B800" s="72" t="s">
        <v>904</v>
      </c>
      <c r="C800" s="74">
        <v>21.8</v>
      </c>
      <c r="F800" s="70"/>
      <c r="G800" s="114"/>
      <c r="H800" s="70"/>
    </row>
    <row r="801" spans="1:8" x14ac:dyDescent="0.35">
      <c r="A801" s="72">
        <v>1575</v>
      </c>
      <c r="B801" s="72" t="s">
        <v>964</v>
      </c>
      <c r="C801" s="74">
        <v>21.6</v>
      </c>
      <c r="F801" s="70"/>
      <c r="G801" s="114"/>
      <c r="H801" s="70"/>
    </row>
    <row r="802" spans="1:8" x14ac:dyDescent="0.35">
      <c r="A802">
        <v>1577</v>
      </c>
      <c r="B802" s="70" t="s">
        <v>893</v>
      </c>
      <c r="C802" s="58">
        <v>21.7</v>
      </c>
      <c r="F802" s="70"/>
      <c r="G802" s="114"/>
      <c r="H802" s="58"/>
    </row>
    <row r="803" spans="1:8" x14ac:dyDescent="0.35">
      <c r="A803" s="72">
        <v>1578</v>
      </c>
      <c r="B803" s="72" t="s">
        <v>925</v>
      </c>
      <c r="C803" s="74">
        <v>21.5</v>
      </c>
      <c r="F803" s="70"/>
      <c r="G803" s="114"/>
      <c r="H803" s="70"/>
    </row>
    <row r="804" spans="1:8" x14ac:dyDescent="0.35">
      <c r="A804" s="72">
        <v>1579</v>
      </c>
      <c r="B804" s="72" t="s">
        <v>894</v>
      </c>
      <c r="C804" s="74">
        <v>23.4</v>
      </c>
      <c r="F804" s="70"/>
      <c r="G804" s="114"/>
      <c r="H804" s="70"/>
    </row>
    <row r="805" spans="1:8" x14ac:dyDescent="0.35">
      <c r="A805" s="72">
        <v>1580</v>
      </c>
      <c r="B805" s="72" t="s">
        <v>965</v>
      </c>
      <c r="C805" s="74">
        <v>21.9</v>
      </c>
      <c r="F805" s="70"/>
      <c r="G805" s="114"/>
      <c r="H805" s="70"/>
    </row>
    <row r="806" spans="1:8" x14ac:dyDescent="0.35">
      <c r="A806">
        <v>1581</v>
      </c>
      <c r="B806" t="s">
        <v>616</v>
      </c>
      <c r="C806" s="74">
        <v>22</v>
      </c>
      <c r="F806" s="70"/>
      <c r="G806" s="114"/>
      <c r="H806" s="58"/>
    </row>
    <row r="807" spans="1:8" x14ac:dyDescent="0.35">
      <c r="A807">
        <v>1582</v>
      </c>
      <c r="B807" s="70" t="s">
        <v>926</v>
      </c>
      <c r="C807" s="58">
        <v>21.9</v>
      </c>
      <c r="F807" s="70"/>
      <c r="G807" s="114"/>
      <c r="H807" s="58"/>
    </row>
    <row r="808" spans="1:8" x14ac:dyDescent="0.35">
      <c r="A808">
        <v>1583</v>
      </c>
      <c r="B808" s="70" t="s">
        <v>617</v>
      </c>
      <c r="C808" s="58">
        <v>22</v>
      </c>
      <c r="F808" s="70"/>
      <c r="G808" s="114"/>
      <c r="H808" s="58"/>
    </row>
    <row r="809" spans="1:8" x14ac:dyDescent="0.35">
      <c r="A809">
        <v>1584</v>
      </c>
      <c r="B809" t="s">
        <v>895</v>
      </c>
      <c r="C809" s="74">
        <v>21.3</v>
      </c>
      <c r="F809" s="70"/>
      <c r="G809" s="114"/>
      <c r="H809" s="58"/>
    </row>
    <row r="810" spans="1:8" x14ac:dyDescent="0.35">
      <c r="A810">
        <v>1585</v>
      </c>
      <c r="B810" t="s">
        <v>618</v>
      </c>
      <c r="C810" s="74">
        <v>21.9</v>
      </c>
      <c r="F810" s="70"/>
      <c r="G810" s="114"/>
      <c r="H810" s="70"/>
    </row>
    <row r="811" spans="1:8" x14ac:dyDescent="0.35">
      <c r="A811">
        <v>1587</v>
      </c>
      <c r="B811" t="s">
        <v>905</v>
      </c>
      <c r="C811" s="74">
        <v>21.9</v>
      </c>
      <c r="F811" s="70"/>
      <c r="G811" s="114"/>
      <c r="H811" s="58"/>
    </row>
    <row r="812" spans="1:8" x14ac:dyDescent="0.35">
      <c r="A812" s="72">
        <v>1589</v>
      </c>
      <c r="B812" s="72" t="s">
        <v>927</v>
      </c>
      <c r="C812" s="74">
        <v>21.6</v>
      </c>
      <c r="F812" s="70"/>
      <c r="G812" s="114"/>
      <c r="H812" s="70"/>
    </row>
    <row r="813" spans="1:8" x14ac:dyDescent="0.35">
      <c r="A813">
        <v>1590</v>
      </c>
      <c r="B813" t="s">
        <v>928</v>
      </c>
      <c r="C813" s="74">
        <v>21.3</v>
      </c>
      <c r="F813" s="70"/>
      <c r="G813" s="114"/>
      <c r="H813" s="58"/>
    </row>
    <row r="814" spans="1:8" x14ac:dyDescent="0.35">
      <c r="A814">
        <v>1591</v>
      </c>
      <c r="B814" t="s">
        <v>906</v>
      </c>
      <c r="C814" s="74">
        <v>22.1</v>
      </c>
      <c r="F814" s="70"/>
      <c r="G814" s="114"/>
      <c r="H814" s="70"/>
    </row>
    <row r="815" spans="1:8" x14ac:dyDescent="0.35">
      <c r="A815">
        <v>1592</v>
      </c>
      <c r="B815" t="s">
        <v>907</v>
      </c>
      <c r="C815" s="74">
        <v>25.2</v>
      </c>
      <c r="F815" s="70"/>
      <c r="G815" s="114"/>
      <c r="H815" s="70"/>
    </row>
    <row r="816" spans="1:8" x14ac:dyDescent="0.35">
      <c r="A816" s="72">
        <v>1593</v>
      </c>
      <c r="B816" s="72" t="s">
        <v>908</v>
      </c>
      <c r="C816" s="74">
        <v>20.399999999999999</v>
      </c>
      <c r="F816" s="70"/>
      <c r="G816" s="114"/>
      <c r="H816" s="70"/>
    </row>
    <row r="817" spans="1:8" x14ac:dyDescent="0.35">
      <c r="A817">
        <v>1594</v>
      </c>
      <c r="B817" t="s">
        <v>619</v>
      </c>
      <c r="C817" s="74">
        <v>25.4</v>
      </c>
      <c r="F817" s="70"/>
      <c r="G817" s="114"/>
      <c r="H817" s="58"/>
    </row>
    <row r="818" spans="1:8" x14ac:dyDescent="0.35">
      <c r="A818">
        <v>1595</v>
      </c>
      <c r="B818" s="70" t="s">
        <v>909</v>
      </c>
      <c r="C818" s="58">
        <v>30</v>
      </c>
      <c r="F818" s="70"/>
      <c r="G818" s="114"/>
      <c r="H818" s="58"/>
    </row>
    <row r="819" spans="1:8" x14ac:dyDescent="0.35">
      <c r="A819">
        <v>1596</v>
      </c>
      <c r="B819" t="s">
        <v>910</v>
      </c>
      <c r="C819" s="74">
        <v>29</v>
      </c>
      <c r="F819" s="70"/>
      <c r="G819" s="114"/>
      <c r="H819" s="70"/>
    </row>
    <row r="820" spans="1:8" x14ac:dyDescent="0.35">
      <c r="A820">
        <v>1597</v>
      </c>
      <c r="B820" s="70" t="s">
        <v>911</v>
      </c>
      <c r="C820" s="58">
        <v>29</v>
      </c>
      <c r="F820" s="70"/>
      <c r="G820" s="114"/>
      <c r="H820" s="58"/>
    </row>
    <row r="821" spans="1:8" x14ac:dyDescent="0.35">
      <c r="A821">
        <v>1598</v>
      </c>
      <c r="B821" t="s">
        <v>966</v>
      </c>
      <c r="C821" s="74">
        <v>21.8</v>
      </c>
      <c r="F821" s="70"/>
      <c r="G821" s="114"/>
      <c r="H821" s="58"/>
    </row>
    <row r="822" spans="1:8" x14ac:dyDescent="0.35">
      <c r="A822">
        <v>1599</v>
      </c>
      <c r="B822" t="s">
        <v>620</v>
      </c>
      <c r="C822" s="74">
        <v>22.2</v>
      </c>
      <c r="F822" s="70"/>
      <c r="G822" s="114"/>
      <c r="H822" s="58"/>
    </row>
    <row r="823" spans="1:8" x14ac:dyDescent="0.35">
      <c r="A823">
        <v>1601</v>
      </c>
      <c r="B823" s="70" t="s">
        <v>967</v>
      </c>
      <c r="C823" s="58">
        <v>22.1</v>
      </c>
      <c r="F823" s="70"/>
      <c r="G823" s="114"/>
      <c r="H823" s="58"/>
    </row>
    <row r="824" spans="1:8" x14ac:dyDescent="0.35">
      <c r="A824">
        <v>1602</v>
      </c>
      <c r="B824" t="s">
        <v>912</v>
      </c>
      <c r="C824" s="74">
        <v>29.3</v>
      </c>
      <c r="F824" s="70"/>
      <c r="G824" s="114"/>
      <c r="H824" s="58"/>
    </row>
    <row r="825" spans="1:8" x14ac:dyDescent="0.35">
      <c r="A825">
        <v>1603</v>
      </c>
      <c r="B825" t="s">
        <v>968</v>
      </c>
      <c r="C825" s="74">
        <v>21.9</v>
      </c>
      <c r="F825" s="70"/>
      <c r="G825" s="114"/>
      <c r="H825" s="58"/>
    </row>
    <row r="826" spans="1:8" x14ac:dyDescent="0.35">
      <c r="A826">
        <v>1606</v>
      </c>
      <c r="B826" t="s">
        <v>929</v>
      </c>
      <c r="C826" s="74">
        <v>22.2</v>
      </c>
      <c r="F826" s="70"/>
      <c r="G826" s="114"/>
      <c r="H826" s="58"/>
    </row>
    <row r="827" spans="1:8" x14ac:dyDescent="0.35">
      <c r="A827">
        <v>1608</v>
      </c>
      <c r="B827" s="70" t="s">
        <v>913</v>
      </c>
      <c r="C827" s="58">
        <v>23.8</v>
      </c>
      <c r="F827" s="70"/>
      <c r="G827" s="114"/>
      <c r="H827" s="58"/>
    </row>
    <row r="828" spans="1:8" x14ac:dyDescent="0.35">
      <c r="A828">
        <v>1610</v>
      </c>
      <c r="B828" s="70" t="s">
        <v>930</v>
      </c>
      <c r="C828" s="58">
        <v>26</v>
      </c>
      <c r="F828" s="70"/>
      <c r="G828" s="114"/>
      <c r="H828" s="58"/>
    </row>
    <row r="829" spans="1:8" x14ac:dyDescent="0.35">
      <c r="A829">
        <v>1611</v>
      </c>
      <c r="B829" s="70" t="s">
        <v>914</v>
      </c>
      <c r="C829" s="58">
        <v>24.2</v>
      </c>
      <c r="F829" s="70"/>
      <c r="G829" s="114"/>
      <c r="H829" s="58"/>
    </row>
    <row r="830" spans="1:8" x14ac:dyDescent="0.35">
      <c r="A830">
        <v>1612</v>
      </c>
      <c r="B830" t="s">
        <v>915</v>
      </c>
      <c r="C830" s="74">
        <v>22.1</v>
      </c>
      <c r="F830" s="70"/>
      <c r="G830" s="114"/>
      <c r="H830" s="70"/>
    </row>
    <row r="831" spans="1:8" x14ac:dyDescent="0.35">
      <c r="A831">
        <v>1613</v>
      </c>
      <c r="B831" s="70" t="s">
        <v>931</v>
      </c>
      <c r="C831" s="58">
        <v>22.2</v>
      </c>
      <c r="F831" s="70"/>
      <c r="G831" s="114"/>
      <c r="H831" s="58"/>
    </row>
    <row r="832" spans="1:8" x14ac:dyDescent="0.35">
      <c r="A832">
        <v>1614</v>
      </c>
      <c r="B832" s="70" t="s">
        <v>916</v>
      </c>
      <c r="C832" s="58">
        <v>24.9</v>
      </c>
      <c r="F832" s="70"/>
      <c r="G832" s="114"/>
      <c r="H832" s="58"/>
    </row>
    <row r="833" spans="1:8" x14ac:dyDescent="0.35">
      <c r="A833">
        <v>1615</v>
      </c>
      <c r="B833" s="70" t="s">
        <v>917</v>
      </c>
      <c r="C833" s="58">
        <v>24.9</v>
      </c>
      <c r="F833" s="70"/>
      <c r="G833" s="114"/>
      <c r="H833" s="58"/>
    </row>
    <row r="834" spans="1:8" x14ac:dyDescent="0.35">
      <c r="A834">
        <v>1616</v>
      </c>
      <c r="B834" s="70" t="s">
        <v>918</v>
      </c>
      <c r="C834" s="70">
        <v>21.5</v>
      </c>
      <c r="F834" s="70"/>
      <c r="G834" s="114"/>
      <c r="H834" s="70"/>
    </row>
    <row r="835" spans="1:8" x14ac:dyDescent="0.35">
      <c r="A835">
        <v>1618</v>
      </c>
      <c r="B835" s="70" t="s">
        <v>969</v>
      </c>
      <c r="C835" s="70">
        <v>21.9</v>
      </c>
      <c r="F835" s="70"/>
      <c r="G835" s="114"/>
      <c r="H835" s="70"/>
    </row>
    <row r="836" spans="1:8" x14ac:dyDescent="0.35">
      <c r="A836">
        <v>1620</v>
      </c>
      <c r="B836" s="70" t="s">
        <v>932</v>
      </c>
      <c r="C836" s="58">
        <v>26.4</v>
      </c>
      <c r="F836" s="70"/>
      <c r="G836" s="114"/>
      <c r="H836" s="58"/>
    </row>
    <row r="837" spans="1:8" x14ac:dyDescent="0.35">
      <c r="A837">
        <v>1621</v>
      </c>
      <c r="B837" s="70" t="s">
        <v>970</v>
      </c>
      <c r="C837" s="58">
        <v>21.8</v>
      </c>
      <c r="F837" s="70"/>
      <c r="G837" s="114"/>
      <c r="H837" s="58"/>
    </row>
    <row r="838" spans="1:8" x14ac:dyDescent="0.35">
      <c r="A838">
        <v>1622</v>
      </c>
      <c r="B838" s="70" t="s">
        <v>933</v>
      </c>
      <c r="C838" s="58">
        <v>29.4</v>
      </c>
      <c r="F838" s="70"/>
      <c r="G838" s="114"/>
      <c r="H838" s="58"/>
    </row>
    <row r="839" spans="1:8" x14ac:dyDescent="0.35">
      <c r="A839">
        <v>1623</v>
      </c>
      <c r="B839" s="70" t="s">
        <v>919</v>
      </c>
      <c r="C839" s="58">
        <v>26.3</v>
      </c>
      <c r="F839" s="70"/>
      <c r="H839" s="58"/>
    </row>
    <row r="840" spans="1:8" x14ac:dyDescent="0.35">
      <c r="A840">
        <v>1625</v>
      </c>
      <c r="B840" s="70" t="s">
        <v>971</v>
      </c>
      <c r="C840" s="58">
        <v>21.9</v>
      </c>
      <c r="F840" s="70"/>
      <c r="H840" s="58"/>
    </row>
    <row r="841" spans="1:8" x14ac:dyDescent="0.35">
      <c r="A841">
        <v>1626</v>
      </c>
      <c r="B841" s="70" t="s">
        <v>972</v>
      </c>
      <c r="C841" s="58">
        <v>30.9</v>
      </c>
      <c r="F841" s="70"/>
      <c r="H841" s="58"/>
    </row>
    <row r="842" spans="1:8" x14ac:dyDescent="0.35">
      <c r="A842">
        <v>1628</v>
      </c>
      <c r="B842" s="70" t="s">
        <v>934</v>
      </c>
      <c r="C842" s="58">
        <v>22.1</v>
      </c>
      <c r="F842" s="70"/>
      <c r="H842" s="58"/>
    </row>
    <row r="843" spans="1:8" x14ac:dyDescent="0.35">
      <c r="A843">
        <v>1629</v>
      </c>
      <c r="B843" t="s">
        <v>935</v>
      </c>
      <c r="C843" s="58">
        <v>22.2</v>
      </c>
      <c r="F843" s="70"/>
    </row>
    <row r="844" spans="1:8" x14ac:dyDescent="0.35">
      <c r="A844">
        <v>1630</v>
      </c>
      <c r="B844" t="s">
        <v>936</v>
      </c>
      <c r="C844" s="58">
        <v>22.1</v>
      </c>
      <c r="F844" s="70"/>
    </row>
    <row r="845" spans="1:8" x14ac:dyDescent="0.35">
      <c r="A845">
        <v>1632</v>
      </c>
      <c r="B845" t="s">
        <v>973</v>
      </c>
      <c r="C845" s="58">
        <v>21.9</v>
      </c>
      <c r="F845" s="70"/>
    </row>
    <row r="846" spans="1:8" x14ac:dyDescent="0.35">
      <c r="A846">
        <v>1634</v>
      </c>
      <c r="B846" t="s">
        <v>974</v>
      </c>
      <c r="C846" s="58">
        <v>21.5</v>
      </c>
      <c r="F846" s="70"/>
    </row>
    <row r="847" spans="1:8" x14ac:dyDescent="0.35">
      <c r="A847">
        <v>1635</v>
      </c>
      <c r="B847" t="s">
        <v>937</v>
      </c>
      <c r="C847" s="58">
        <v>21.5</v>
      </c>
      <c r="F847" s="70"/>
    </row>
    <row r="848" spans="1:8" x14ac:dyDescent="0.35">
      <c r="A848">
        <v>1636</v>
      </c>
      <c r="B848" t="s">
        <v>938</v>
      </c>
      <c r="C848" s="58">
        <v>21.7</v>
      </c>
      <c r="F848" s="70"/>
    </row>
    <row r="849" spans="1:6" x14ac:dyDescent="0.35">
      <c r="A849">
        <v>1639</v>
      </c>
      <c r="B849" t="s">
        <v>939</v>
      </c>
      <c r="C849" s="58">
        <v>24.1</v>
      </c>
      <c r="F849" s="70"/>
    </row>
    <row r="850" spans="1:6" x14ac:dyDescent="0.35">
      <c r="A850">
        <v>1640</v>
      </c>
      <c r="B850" t="s">
        <v>975</v>
      </c>
      <c r="C850" s="58">
        <v>28.7</v>
      </c>
      <c r="F850" s="70"/>
    </row>
    <row r="851" spans="1:6" x14ac:dyDescent="0.35">
      <c r="A851">
        <v>1641</v>
      </c>
      <c r="B851" t="s">
        <v>940</v>
      </c>
      <c r="C851" s="58">
        <v>21.5</v>
      </c>
      <c r="F851" s="70"/>
    </row>
    <row r="852" spans="1:6" x14ac:dyDescent="0.35">
      <c r="A852">
        <v>1643</v>
      </c>
      <c r="B852" t="s">
        <v>941</v>
      </c>
      <c r="C852" s="58">
        <v>18</v>
      </c>
      <c r="F852" s="70"/>
    </row>
    <row r="853" spans="1:6" x14ac:dyDescent="0.35">
      <c r="A853">
        <v>1644</v>
      </c>
      <c r="B853" t="s">
        <v>976</v>
      </c>
      <c r="C853" s="58">
        <v>22</v>
      </c>
      <c r="F853" s="70"/>
    </row>
    <row r="854" spans="1:6" x14ac:dyDescent="0.35">
      <c r="A854">
        <v>1645</v>
      </c>
      <c r="B854" t="s">
        <v>942</v>
      </c>
      <c r="C854" s="58">
        <v>21.9</v>
      </c>
      <c r="F854" s="70"/>
    </row>
    <row r="855" spans="1:6" x14ac:dyDescent="0.35">
      <c r="A855">
        <v>1646</v>
      </c>
      <c r="B855" t="s">
        <v>977</v>
      </c>
      <c r="C855" s="58">
        <v>21.2</v>
      </c>
      <c r="F855" s="70"/>
    </row>
    <row r="856" spans="1:6" x14ac:dyDescent="0.35">
      <c r="A856">
        <v>1649</v>
      </c>
      <c r="B856" t="s">
        <v>943</v>
      </c>
      <c r="C856" s="58">
        <v>21.8</v>
      </c>
      <c r="F856" s="70"/>
    </row>
    <row r="857" spans="1:6" x14ac:dyDescent="0.35">
      <c r="A857">
        <v>1650</v>
      </c>
      <c r="B857" t="s">
        <v>944</v>
      </c>
      <c r="C857" s="58">
        <v>30.9</v>
      </c>
      <c r="F857" s="70"/>
    </row>
    <row r="858" spans="1:6" x14ac:dyDescent="0.35">
      <c r="A858">
        <v>1651</v>
      </c>
      <c r="B858" t="s">
        <v>945</v>
      </c>
      <c r="C858" s="58">
        <v>21.3</v>
      </c>
      <c r="F858" s="70"/>
    </row>
    <row r="859" spans="1:6" x14ac:dyDescent="0.35">
      <c r="A859">
        <v>1652</v>
      </c>
      <c r="B859" t="s">
        <v>978</v>
      </c>
      <c r="C859" s="58">
        <v>22.2</v>
      </c>
      <c r="F859" s="70"/>
    </row>
    <row r="860" spans="1:6" x14ac:dyDescent="0.35">
      <c r="A860">
        <v>1654</v>
      </c>
      <c r="B860" t="s">
        <v>979</v>
      </c>
      <c r="C860" s="58">
        <v>22.1</v>
      </c>
      <c r="F860" s="70"/>
    </row>
    <row r="861" spans="1:6" x14ac:dyDescent="0.35">
      <c r="A861">
        <v>1655</v>
      </c>
      <c r="B861" t="s">
        <v>980</v>
      </c>
      <c r="C861" s="58">
        <v>21.6</v>
      </c>
      <c r="F861" s="70"/>
    </row>
    <row r="862" spans="1:6" x14ac:dyDescent="0.35">
      <c r="A862">
        <v>1660</v>
      </c>
      <c r="B862" t="s">
        <v>981</v>
      </c>
      <c r="C862" s="58">
        <v>21.7</v>
      </c>
      <c r="F862" s="70"/>
    </row>
    <row r="863" spans="1:6" x14ac:dyDescent="0.35">
      <c r="A863">
        <v>1661</v>
      </c>
      <c r="B863" t="s">
        <v>982</v>
      </c>
      <c r="C863" s="58">
        <v>23.1</v>
      </c>
      <c r="F863" s="70"/>
    </row>
    <row r="864" spans="1:6" x14ac:dyDescent="0.35">
      <c r="A864">
        <v>1662</v>
      </c>
      <c r="B864" t="s">
        <v>983</v>
      </c>
      <c r="C864" s="58">
        <v>22.5</v>
      </c>
      <c r="F864" s="70"/>
    </row>
    <row r="865" spans="1:6" x14ac:dyDescent="0.35">
      <c r="A865">
        <v>1663</v>
      </c>
      <c r="B865" t="s">
        <v>984</v>
      </c>
      <c r="C865" s="58">
        <v>21.9</v>
      </c>
      <c r="F865" s="70"/>
    </row>
    <row r="866" spans="1:6" x14ac:dyDescent="0.35">
      <c r="A866">
        <v>1664</v>
      </c>
      <c r="B866" t="s">
        <v>985</v>
      </c>
      <c r="C866" s="58">
        <v>21.9</v>
      </c>
      <c r="F866" s="70"/>
    </row>
    <row r="867" spans="1:6" x14ac:dyDescent="0.35">
      <c r="A867">
        <v>1665</v>
      </c>
      <c r="B867" t="s">
        <v>986</v>
      </c>
      <c r="C867" s="58">
        <v>21.9</v>
      </c>
      <c r="F867" s="70"/>
    </row>
    <row r="868" spans="1:6" x14ac:dyDescent="0.35">
      <c r="A868">
        <v>1666</v>
      </c>
      <c r="B868" t="s">
        <v>987</v>
      </c>
      <c r="C868" s="58" t="s">
        <v>947</v>
      </c>
      <c r="F868" s="70"/>
    </row>
    <row r="869" spans="1:6" x14ac:dyDescent="0.35">
      <c r="A869">
        <v>1667</v>
      </c>
      <c r="B869" t="s">
        <v>988</v>
      </c>
      <c r="C869" s="58">
        <v>21.4</v>
      </c>
      <c r="F869" s="70"/>
    </row>
    <row r="870" spans="1:6" x14ac:dyDescent="0.35">
      <c r="A870">
        <v>1669</v>
      </c>
      <c r="B870" t="s">
        <v>989</v>
      </c>
      <c r="C870" s="58">
        <v>21.3</v>
      </c>
      <c r="F870" s="70"/>
    </row>
    <row r="871" spans="1:6" x14ac:dyDescent="0.35">
      <c r="A871">
        <v>1670</v>
      </c>
      <c r="B871" t="s">
        <v>990</v>
      </c>
      <c r="C871" s="70">
        <v>21.9</v>
      </c>
      <c r="F871" s="70"/>
    </row>
    <row r="872" spans="1:6" x14ac:dyDescent="0.35">
      <c r="A872">
        <v>1671</v>
      </c>
      <c r="B872" t="s">
        <v>991</v>
      </c>
      <c r="C872" s="58">
        <v>21.1</v>
      </c>
      <c r="F872" s="70"/>
    </row>
    <row r="873" spans="1:6" x14ac:dyDescent="0.35">
      <c r="A873">
        <v>1672</v>
      </c>
      <c r="B873" t="s">
        <v>992</v>
      </c>
      <c r="C873" s="70">
        <v>21.6</v>
      </c>
      <c r="F873" s="70"/>
    </row>
    <row r="874" spans="1:6" x14ac:dyDescent="0.35">
      <c r="A874">
        <v>1673</v>
      </c>
      <c r="B874" t="s">
        <v>993</v>
      </c>
      <c r="C874" s="58">
        <v>23.3</v>
      </c>
      <c r="F874" s="70"/>
    </row>
    <row r="875" spans="1:6" x14ac:dyDescent="0.35">
      <c r="A875">
        <v>1674</v>
      </c>
      <c r="B875" t="s">
        <v>994</v>
      </c>
      <c r="C875" s="58">
        <v>23.3</v>
      </c>
      <c r="F875" s="70"/>
    </row>
    <row r="876" spans="1:6" x14ac:dyDescent="0.35">
      <c r="A876">
        <v>1675</v>
      </c>
      <c r="B876" t="s">
        <v>995</v>
      </c>
      <c r="C876" s="58">
        <v>23.3</v>
      </c>
      <c r="F876" s="70"/>
    </row>
    <row r="877" spans="1:6" x14ac:dyDescent="0.35">
      <c r="A877">
        <v>1681</v>
      </c>
      <c r="B877" t="s">
        <v>996</v>
      </c>
      <c r="C877" s="58">
        <v>26.4</v>
      </c>
      <c r="F877" s="70"/>
    </row>
    <row r="878" spans="1:6" x14ac:dyDescent="0.35">
      <c r="A878">
        <v>1685</v>
      </c>
      <c r="B878" t="s">
        <v>997</v>
      </c>
      <c r="C878" s="70">
        <v>22.5</v>
      </c>
      <c r="F878" s="70"/>
    </row>
    <row r="879" spans="1:6" x14ac:dyDescent="0.35">
      <c r="A879">
        <v>1686</v>
      </c>
      <c r="B879" t="s">
        <v>998</v>
      </c>
      <c r="C879" s="58">
        <v>17.5</v>
      </c>
      <c r="F879" s="70"/>
    </row>
    <row r="880" spans="1:6" x14ac:dyDescent="0.35">
      <c r="A880">
        <v>1687</v>
      </c>
      <c r="B880" t="s">
        <v>999</v>
      </c>
      <c r="C880" s="70">
        <v>23.9</v>
      </c>
      <c r="F880" s="70"/>
    </row>
    <row r="881" spans="1:6" x14ac:dyDescent="0.35">
      <c r="A881">
        <v>1688</v>
      </c>
      <c r="B881" t="s">
        <v>1000</v>
      </c>
      <c r="C881" s="58">
        <v>19.399999999999999</v>
      </c>
      <c r="F881" s="70"/>
    </row>
    <row r="882" spans="1:6" x14ac:dyDescent="0.35">
      <c r="A882">
        <v>1689</v>
      </c>
      <c r="B882" t="s">
        <v>1001</v>
      </c>
      <c r="C882" s="70">
        <v>22.1</v>
      </c>
      <c r="F882" s="70"/>
    </row>
    <row r="883" spans="1:6" x14ac:dyDescent="0.35">
      <c r="A883">
        <v>1691</v>
      </c>
      <c r="B883" t="s">
        <v>1002</v>
      </c>
      <c r="C883" s="58">
        <v>25.1</v>
      </c>
      <c r="F883" s="70"/>
    </row>
    <row r="884" spans="1:6" x14ac:dyDescent="0.35">
      <c r="A884">
        <v>1698</v>
      </c>
      <c r="B884" t="s">
        <v>1003</v>
      </c>
      <c r="C884" s="58">
        <v>28.7</v>
      </c>
      <c r="F884" s="70"/>
    </row>
    <row r="885" spans="1:6" x14ac:dyDescent="0.35">
      <c r="C885" s="58"/>
      <c r="F885" s="70"/>
    </row>
    <row r="886" spans="1:6" x14ac:dyDescent="0.35">
      <c r="C886" s="58"/>
      <c r="F886" s="70"/>
    </row>
    <row r="887" spans="1:6" x14ac:dyDescent="0.35">
      <c r="C887" s="58"/>
      <c r="F887" s="70"/>
    </row>
    <row r="888" spans="1:6" x14ac:dyDescent="0.35">
      <c r="C888" s="58"/>
      <c r="F888" s="70"/>
    </row>
    <row r="889" spans="1:6" x14ac:dyDescent="0.35">
      <c r="C889" s="58"/>
      <c r="F889" s="70"/>
    </row>
    <row r="890" spans="1:6" x14ac:dyDescent="0.35">
      <c r="C890" s="58"/>
      <c r="F890" s="70"/>
    </row>
    <row r="891" spans="1:6" x14ac:dyDescent="0.35">
      <c r="C891" s="58"/>
      <c r="F891" s="70"/>
    </row>
    <row r="892" spans="1:6" x14ac:dyDescent="0.35">
      <c r="C892" s="58"/>
      <c r="F892" s="70"/>
    </row>
    <row r="893" spans="1:6" x14ac:dyDescent="0.35">
      <c r="C893" s="58"/>
      <c r="F893" s="70"/>
    </row>
    <row r="894" spans="1:6" x14ac:dyDescent="0.35">
      <c r="C894" s="58"/>
      <c r="F894" s="70"/>
    </row>
    <row r="895" spans="1:6" x14ac:dyDescent="0.35">
      <c r="C895" s="58"/>
      <c r="F895" s="70"/>
    </row>
    <row r="896" spans="1:6" x14ac:dyDescent="0.35">
      <c r="C896" s="58"/>
      <c r="F896" s="70"/>
    </row>
    <row r="897" spans="3:6" x14ac:dyDescent="0.35">
      <c r="C897" s="58"/>
      <c r="F897" s="70"/>
    </row>
    <row r="898" spans="3:6" x14ac:dyDescent="0.35">
      <c r="C898" s="58"/>
      <c r="F898" s="70"/>
    </row>
    <row r="899" spans="3:6" x14ac:dyDescent="0.35">
      <c r="C899" s="58"/>
      <c r="F899" s="70"/>
    </row>
    <row r="900" spans="3:6" x14ac:dyDescent="0.35">
      <c r="C900" s="58"/>
      <c r="F900" s="70"/>
    </row>
    <row r="901" spans="3:6" x14ac:dyDescent="0.35">
      <c r="C901" s="58"/>
      <c r="F901" s="70"/>
    </row>
    <row r="902" spans="3:6" x14ac:dyDescent="0.35">
      <c r="C902" s="58"/>
      <c r="F902" s="70"/>
    </row>
    <row r="903" spans="3:6" x14ac:dyDescent="0.35">
      <c r="C903" s="58"/>
      <c r="F903" s="70"/>
    </row>
    <row r="904" spans="3:6" x14ac:dyDescent="0.35">
      <c r="C904" s="58"/>
      <c r="F904" s="70"/>
    </row>
    <row r="905" spans="3:6" x14ac:dyDescent="0.35">
      <c r="C905" s="58"/>
      <c r="F905" s="70"/>
    </row>
    <row r="906" spans="3:6" x14ac:dyDescent="0.35">
      <c r="C906" s="58"/>
      <c r="F906" s="70"/>
    </row>
    <row r="907" spans="3:6" x14ac:dyDescent="0.35">
      <c r="C907" s="58"/>
    </row>
    <row r="908" spans="3:6" x14ac:dyDescent="0.35">
      <c r="C908" s="58"/>
    </row>
    <row r="909" spans="3:6" x14ac:dyDescent="0.35">
      <c r="C909" s="58"/>
    </row>
    <row r="910" spans="3:6" x14ac:dyDescent="0.35">
      <c r="C910" s="58"/>
    </row>
    <row r="911" spans="3:6" x14ac:dyDescent="0.35">
      <c r="C911" s="58"/>
    </row>
    <row r="912" spans="3:6" x14ac:dyDescent="0.35">
      <c r="C912" s="58"/>
    </row>
    <row r="913" spans="3:3" x14ac:dyDescent="0.35">
      <c r="C913" s="58"/>
    </row>
    <row r="914" spans="3:3" x14ac:dyDescent="0.35">
      <c r="C914" s="58"/>
    </row>
    <row r="915" spans="3:3" x14ac:dyDescent="0.35">
      <c r="C915" s="58"/>
    </row>
    <row r="916" spans="3:3" x14ac:dyDescent="0.35">
      <c r="C916" s="58"/>
    </row>
    <row r="917" spans="3:3" x14ac:dyDescent="0.35">
      <c r="C917" s="58"/>
    </row>
    <row r="918" spans="3:3" x14ac:dyDescent="0.35">
      <c r="C918" s="58"/>
    </row>
    <row r="919" spans="3:3" x14ac:dyDescent="0.35">
      <c r="C919" s="58"/>
    </row>
    <row r="920" spans="3:3" x14ac:dyDescent="0.35">
      <c r="C920" s="58"/>
    </row>
    <row r="921" spans="3:3" x14ac:dyDescent="0.35">
      <c r="C921" s="58"/>
    </row>
    <row r="922" spans="3:3" x14ac:dyDescent="0.35">
      <c r="C922" s="58"/>
    </row>
    <row r="923" spans="3:3" x14ac:dyDescent="0.35">
      <c r="C923" s="58"/>
    </row>
    <row r="924" spans="3:3" x14ac:dyDescent="0.35">
      <c r="C924" s="58"/>
    </row>
    <row r="925" spans="3:3" x14ac:dyDescent="0.35">
      <c r="C925" s="58"/>
    </row>
    <row r="926" spans="3:3" x14ac:dyDescent="0.35">
      <c r="C926" s="58"/>
    </row>
    <row r="927" spans="3:3" x14ac:dyDescent="0.35">
      <c r="C927" s="58"/>
    </row>
    <row r="928" spans="3:3" x14ac:dyDescent="0.35">
      <c r="C928" s="58"/>
    </row>
    <row r="929" spans="3:3" x14ac:dyDescent="0.35">
      <c r="C929" s="58"/>
    </row>
    <row r="930" spans="3:3" x14ac:dyDescent="0.35">
      <c r="C930" s="58"/>
    </row>
    <row r="931" spans="3:3" x14ac:dyDescent="0.35">
      <c r="C931" s="58"/>
    </row>
    <row r="932" spans="3:3" x14ac:dyDescent="0.35">
      <c r="C932" s="58"/>
    </row>
    <row r="933" spans="3:3" x14ac:dyDescent="0.35">
      <c r="C933" s="58"/>
    </row>
    <row r="934" spans="3:3" x14ac:dyDescent="0.35">
      <c r="C934" s="58"/>
    </row>
    <row r="935" spans="3:3" x14ac:dyDescent="0.35">
      <c r="C935" s="58"/>
    </row>
    <row r="936" spans="3:3" x14ac:dyDescent="0.35">
      <c r="C936" s="58"/>
    </row>
    <row r="937" spans="3:3" x14ac:dyDescent="0.35">
      <c r="C937" s="58"/>
    </row>
    <row r="938" spans="3:3" x14ac:dyDescent="0.35">
      <c r="C938" s="58"/>
    </row>
    <row r="939" spans="3:3" x14ac:dyDescent="0.35">
      <c r="C939" s="58"/>
    </row>
    <row r="940" spans="3:3" x14ac:dyDescent="0.35">
      <c r="C940" s="58"/>
    </row>
    <row r="941" spans="3:3" x14ac:dyDescent="0.35">
      <c r="C941" s="58"/>
    </row>
    <row r="942" spans="3:3" x14ac:dyDescent="0.35">
      <c r="C942" s="58"/>
    </row>
    <row r="943" spans="3:3" x14ac:dyDescent="0.35">
      <c r="C943" s="58"/>
    </row>
    <row r="944" spans="3:3" x14ac:dyDescent="0.35">
      <c r="C944" s="58"/>
    </row>
    <row r="945" spans="3:3" x14ac:dyDescent="0.35">
      <c r="C945" s="58"/>
    </row>
    <row r="946" spans="3:3" x14ac:dyDescent="0.35">
      <c r="C946" s="58"/>
    </row>
    <row r="947" spans="3:3" x14ac:dyDescent="0.35">
      <c r="C947" s="58"/>
    </row>
    <row r="948" spans="3:3" x14ac:dyDescent="0.35">
      <c r="C948" s="58"/>
    </row>
    <row r="949" spans="3:3" x14ac:dyDescent="0.35">
      <c r="C949" s="58"/>
    </row>
    <row r="950" spans="3:3" x14ac:dyDescent="0.35">
      <c r="C950" s="58"/>
    </row>
    <row r="951" spans="3:3" x14ac:dyDescent="0.35">
      <c r="C951" s="58"/>
    </row>
    <row r="952" spans="3:3" x14ac:dyDescent="0.35">
      <c r="C952" s="58"/>
    </row>
    <row r="953" spans="3:3" x14ac:dyDescent="0.35">
      <c r="C953" s="58"/>
    </row>
    <row r="954" spans="3:3" x14ac:dyDescent="0.35">
      <c r="C954" s="58"/>
    </row>
    <row r="955" spans="3:3" x14ac:dyDescent="0.35">
      <c r="C955" s="58"/>
    </row>
    <row r="956" spans="3:3" x14ac:dyDescent="0.35">
      <c r="C956" s="58"/>
    </row>
    <row r="957" spans="3:3" x14ac:dyDescent="0.35">
      <c r="C957" s="58"/>
    </row>
    <row r="958" spans="3:3" x14ac:dyDescent="0.35">
      <c r="C958" s="58"/>
    </row>
    <row r="959" spans="3:3" x14ac:dyDescent="0.35">
      <c r="C959" s="58"/>
    </row>
    <row r="960" spans="3:3" x14ac:dyDescent="0.35">
      <c r="C960" s="58"/>
    </row>
    <row r="961" spans="3:3" x14ac:dyDescent="0.35">
      <c r="C961" s="58"/>
    </row>
    <row r="962" spans="3:3" x14ac:dyDescent="0.35">
      <c r="C962" s="58"/>
    </row>
    <row r="963" spans="3:3" x14ac:dyDescent="0.35">
      <c r="C963" s="58"/>
    </row>
    <row r="964" spans="3:3" x14ac:dyDescent="0.35">
      <c r="C964" s="58"/>
    </row>
    <row r="965" spans="3:3" x14ac:dyDescent="0.35">
      <c r="C965" s="58"/>
    </row>
    <row r="966" spans="3:3" x14ac:dyDescent="0.35">
      <c r="C966" s="58"/>
    </row>
    <row r="967" spans="3:3" x14ac:dyDescent="0.35">
      <c r="C967" s="58"/>
    </row>
    <row r="968" spans="3:3" x14ac:dyDescent="0.35">
      <c r="C968" s="58"/>
    </row>
    <row r="969" spans="3:3" x14ac:dyDescent="0.35">
      <c r="C969" s="58"/>
    </row>
    <row r="970" spans="3:3" x14ac:dyDescent="0.35">
      <c r="C970" s="58"/>
    </row>
    <row r="971" spans="3:3" x14ac:dyDescent="0.35">
      <c r="C971" s="58"/>
    </row>
    <row r="972" spans="3:3" x14ac:dyDescent="0.35">
      <c r="C972" s="58"/>
    </row>
    <row r="973" spans="3:3" x14ac:dyDescent="0.35">
      <c r="C973" s="58"/>
    </row>
    <row r="974" spans="3:3" x14ac:dyDescent="0.35">
      <c r="C974" s="58"/>
    </row>
    <row r="975" spans="3:3" x14ac:dyDescent="0.35">
      <c r="C975" s="58"/>
    </row>
    <row r="976" spans="3:3" x14ac:dyDescent="0.35">
      <c r="C976" s="58"/>
    </row>
    <row r="977" spans="3:3" x14ac:dyDescent="0.35">
      <c r="C977" s="58"/>
    </row>
    <row r="978" spans="3:3" x14ac:dyDescent="0.35">
      <c r="C978" s="58"/>
    </row>
    <row r="979" spans="3:3" x14ac:dyDescent="0.35">
      <c r="C979" s="58"/>
    </row>
    <row r="980" spans="3:3" x14ac:dyDescent="0.35">
      <c r="C980" s="58"/>
    </row>
    <row r="981" spans="3:3" x14ac:dyDescent="0.35">
      <c r="C981" s="58"/>
    </row>
    <row r="982" spans="3:3" x14ac:dyDescent="0.35">
      <c r="C982" s="58"/>
    </row>
    <row r="983" spans="3:3" x14ac:dyDescent="0.35">
      <c r="C983" s="58"/>
    </row>
    <row r="984" spans="3:3" x14ac:dyDescent="0.35">
      <c r="C984" s="58"/>
    </row>
    <row r="985" spans="3:3" x14ac:dyDescent="0.35">
      <c r="C985" s="58"/>
    </row>
    <row r="986" spans="3:3" x14ac:dyDescent="0.35">
      <c r="C986" s="58"/>
    </row>
    <row r="987" spans="3:3" x14ac:dyDescent="0.35">
      <c r="C987" s="58"/>
    </row>
    <row r="988" spans="3:3" x14ac:dyDescent="0.35">
      <c r="C988" s="58"/>
    </row>
    <row r="989" spans="3:3" x14ac:dyDescent="0.35">
      <c r="C989" s="58"/>
    </row>
    <row r="990" spans="3:3" x14ac:dyDescent="0.35">
      <c r="C990" s="58"/>
    </row>
    <row r="991" spans="3:3" x14ac:dyDescent="0.35">
      <c r="C991" s="58"/>
    </row>
    <row r="992" spans="3:3" x14ac:dyDescent="0.35">
      <c r="C992" s="58"/>
    </row>
    <row r="993" spans="3:3" x14ac:dyDescent="0.35">
      <c r="C993" s="58"/>
    </row>
    <row r="994" spans="3:3" x14ac:dyDescent="0.35">
      <c r="C994" s="58"/>
    </row>
    <row r="995" spans="3:3" x14ac:dyDescent="0.35">
      <c r="C995" s="58"/>
    </row>
    <row r="996" spans="3:3" x14ac:dyDescent="0.35">
      <c r="C996" s="58"/>
    </row>
    <row r="997" spans="3:3" x14ac:dyDescent="0.35">
      <c r="C997" s="58"/>
    </row>
    <row r="998" spans="3:3" x14ac:dyDescent="0.35">
      <c r="C998" s="58"/>
    </row>
    <row r="999" spans="3:3" x14ac:dyDescent="0.35">
      <c r="C999" s="58"/>
    </row>
    <row r="1000" spans="3:3" x14ac:dyDescent="0.35">
      <c r="C1000" s="58"/>
    </row>
    <row r="1001" spans="3:3" x14ac:dyDescent="0.35">
      <c r="C1001" s="58"/>
    </row>
    <row r="1002" spans="3:3" x14ac:dyDescent="0.35">
      <c r="C1002" s="58"/>
    </row>
    <row r="1003" spans="3:3" x14ac:dyDescent="0.35">
      <c r="C1003" s="58"/>
    </row>
    <row r="1004" spans="3:3" x14ac:dyDescent="0.35">
      <c r="C1004" s="58"/>
    </row>
    <row r="1005" spans="3:3" x14ac:dyDescent="0.35">
      <c r="C1005" s="58"/>
    </row>
    <row r="1006" spans="3:3" x14ac:dyDescent="0.35">
      <c r="C1006" s="58"/>
    </row>
    <row r="1007" spans="3:3" x14ac:dyDescent="0.35">
      <c r="C1007" s="58"/>
    </row>
    <row r="1008" spans="3:3" x14ac:dyDescent="0.35">
      <c r="C1008" s="58"/>
    </row>
    <row r="1009" spans="3:3" x14ac:dyDescent="0.35">
      <c r="C1009" s="58"/>
    </row>
    <row r="1010" spans="3:3" x14ac:dyDescent="0.35">
      <c r="C1010" s="58"/>
    </row>
    <row r="1011" spans="3:3" x14ac:dyDescent="0.35">
      <c r="C1011" s="58"/>
    </row>
    <row r="1012" spans="3:3" x14ac:dyDescent="0.35">
      <c r="C1012" s="58"/>
    </row>
    <row r="1013" spans="3:3" x14ac:dyDescent="0.35">
      <c r="C1013" s="58"/>
    </row>
    <row r="1014" spans="3:3" x14ac:dyDescent="0.35">
      <c r="C1014" s="58"/>
    </row>
    <row r="1015" spans="3:3" x14ac:dyDescent="0.35">
      <c r="C1015" s="58"/>
    </row>
    <row r="1016" spans="3:3" x14ac:dyDescent="0.35">
      <c r="C1016" s="58"/>
    </row>
    <row r="1017" spans="3:3" x14ac:dyDescent="0.35">
      <c r="C1017" s="58"/>
    </row>
    <row r="1018" spans="3:3" x14ac:dyDescent="0.35">
      <c r="C1018" s="58"/>
    </row>
    <row r="1019" spans="3:3" x14ac:dyDescent="0.35">
      <c r="C1019" s="58"/>
    </row>
    <row r="1020" spans="3:3" x14ac:dyDescent="0.35">
      <c r="C1020" s="58"/>
    </row>
    <row r="1021" spans="3:3" x14ac:dyDescent="0.35">
      <c r="C1021" s="58"/>
    </row>
    <row r="1022" spans="3:3" x14ac:dyDescent="0.35">
      <c r="C1022" s="58"/>
    </row>
    <row r="1023" spans="3:3" x14ac:dyDescent="0.35">
      <c r="C1023" s="58"/>
    </row>
    <row r="1024" spans="3:3" x14ac:dyDescent="0.35">
      <c r="C1024" s="58"/>
    </row>
    <row r="1025" spans="3:3" x14ac:dyDescent="0.35">
      <c r="C1025" s="58"/>
    </row>
    <row r="1026" spans="3:3" x14ac:dyDescent="0.35">
      <c r="C1026" s="58"/>
    </row>
    <row r="1027" spans="3:3" x14ac:dyDescent="0.35">
      <c r="C1027" s="58"/>
    </row>
    <row r="1028" spans="3:3" x14ac:dyDescent="0.35">
      <c r="C1028" s="58"/>
    </row>
    <row r="1029" spans="3:3" x14ac:dyDescent="0.35">
      <c r="C1029" s="58"/>
    </row>
    <row r="1030" spans="3:3" x14ac:dyDescent="0.35">
      <c r="C1030" s="58"/>
    </row>
    <row r="1031" spans="3:3" x14ac:dyDescent="0.35">
      <c r="C1031" s="58"/>
    </row>
    <row r="1032" spans="3:3" x14ac:dyDescent="0.35">
      <c r="C1032" s="58"/>
    </row>
    <row r="1033" spans="3:3" x14ac:dyDescent="0.35">
      <c r="C1033" s="58"/>
    </row>
    <row r="1034" spans="3:3" x14ac:dyDescent="0.35">
      <c r="C1034" s="58"/>
    </row>
    <row r="1035" spans="3:3" x14ac:dyDescent="0.35">
      <c r="C1035" s="58"/>
    </row>
    <row r="1036" spans="3:3" x14ac:dyDescent="0.35">
      <c r="C1036" s="58"/>
    </row>
    <row r="1037" spans="3:3" x14ac:dyDescent="0.35">
      <c r="C1037" s="58"/>
    </row>
    <row r="1038" spans="3:3" x14ac:dyDescent="0.35">
      <c r="C1038" s="58"/>
    </row>
    <row r="1039" spans="3:3" x14ac:dyDescent="0.35">
      <c r="C1039" s="58"/>
    </row>
    <row r="1040" spans="3:3" x14ac:dyDescent="0.35">
      <c r="C1040" s="58"/>
    </row>
    <row r="1041" spans="3:3" x14ac:dyDescent="0.35">
      <c r="C1041" s="58"/>
    </row>
    <row r="1042" spans="3:3" x14ac:dyDescent="0.35">
      <c r="C1042" s="58"/>
    </row>
    <row r="1043" spans="3:3" x14ac:dyDescent="0.35">
      <c r="C1043" s="58"/>
    </row>
    <row r="1044" spans="3:3" x14ac:dyDescent="0.35">
      <c r="C1044" s="58"/>
    </row>
    <row r="1045" spans="3:3" x14ac:dyDescent="0.35">
      <c r="C1045" s="58"/>
    </row>
    <row r="1046" spans="3:3" x14ac:dyDescent="0.35">
      <c r="C1046" s="58"/>
    </row>
    <row r="1047" spans="3:3" x14ac:dyDescent="0.35">
      <c r="C1047" s="58"/>
    </row>
    <row r="1048" spans="3:3" x14ac:dyDescent="0.35">
      <c r="C1048" s="58"/>
    </row>
    <row r="1049" spans="3:3" x14ac:dyDescent="0.35">
      <c r="C1049" s="58"/>
    </row>
    <row r="1050" spans="3:3" x14ac:dyDescent="0.35">
      <c r="C1050" s="58"/>
    </row>
    <row r="1051" spans="3:3" x14ac:dyDescent="0.35">
      <c r="C1051" s="58"/>
    </row>
    <row r="1052" spans="3:3" x14ac:dyDescent="0.35">
      <c r="C1052" s="58"/>
    </row>
    <row r="1053" spans="3:3" x14ac:dyDescent="0.35">
      <c r="C1053" s="58"/>
    </row>
    <row r="1054" spans="3:3" x14ac:dyDescent="0.35">
      <c r="C1054" s="58"/>
    </row>
    <row r="1055" spans="3:3" x14ac:dyDescent="0.35">
      <c r="C1055" s="58"/>
    </row>
    <row r="1056" spans="3:3" x14ac:dyDescent="0.35">
      <c r="C1056" s="58"/>
    </row>
    <row r="1057" spans="3:3" x14ac:dyDescent="0.35">
      <c r="C1057" s="58"/>
    </row>
    <row r="1058" spans="3:3" x14ac:dyDescent="0.35">
      <c r="C1058" s="58"/>
    </row>
    <row r="1059" spans="3:3" x14ac:dyDescent="0.35">
      <c r="C1059" s="58"/>
    </row>
    <row r="1060" spans="3:3" x14ac:dyDescent="0.35">
      <c r="C1060" s="58"/>
    </row>
    <row r="1061" spans="3:3" x14ac:dyDescent="0.35">
      <c r="C1061" s="58"/>
    </row>
    <row r="1062" spans="3:3" x14ac:dyDescent="0.35">
      <c r="C1062" s="58"/>
    </row>
    <row r="1063" spans="3:3" x14ac:dyDescent="0.35">
      <c r="C1063" s="58"/>
    </row>
    <row r="1064" spans="3:3" x14ac:dyDescent="0.35">
      <c r="C1064" s="58"/>
    </row>
    <row r="1065" spans="3:3" x14ac:dyDescent="0.35">
      <c r="C1065" s="58"/>
    </row>
    <row r="1066" spans="3:3" x14ac:dyDescent="0.35">
      <c r="C1066" s="58"/>
    </row>
    <row r="1067" spans="3:3" x14ac:dyDescent="0.35">
      <c r="C1067" s="58"/>
    </row>
    <row r="1068" spans="3:3" x14ac:dyDescent="0.35">
      <c r="C1068" s="58"/>
    </row>
    <row r="1069" spans="3:3" x14ac:dyDescent="0.35">
      <c r="C1069" s="58"/>
    </row>
    <row r="1070" spans="3:3" x14ac:dyDescent="0.35">
      <c r="C1070" s="58"/>
    </row>
    <row r="1071" spans="3:3" x14ac:dyDescent="0.35">
      <c r="C1071" s="58"/>
    </row>
    <row r="1072" spans="3:3" x14ac:dyDescent="0.35">
      <c r="C1072" s="58"/>
    </row>
    <row r="1073" spans="3:3" x14ac:dyDescent="0.35">
      <c r="C1073" s="58"/>
    </row>
    <row r="1074" spans="3:3" x14ac:dyDescent="0.35">
      <c r="C1074" s="58"/>
    </row>
    <row r="1075" spans="3:3" x14ac:dyDescent="0.35">
      <c r="C1075" s="58"/>
    </row>
    <row r="1076" spans="3:3" x14ac:dyDescent="0.35">
      <c r="C1076" s="58"/>
    </row>
    <row r="1077" spans="3:3" x14ac:dyDescent="0.35">
      <c r="C1077" s="58"/>
    </row>
    <row r="1078" spans="3:3" x14ac:dyDescent="0.35">
      <c r="C1078" s="58"/>
    </row>
    <row r="1079" spans="3:3" x14ac:dyDescent="0.35">
      <c r="C1079" s="58"/>
    </row>
    <row r="1080" spans="3:3" x14ac:dyDescent="0.35">
      <c r="C1080" s="58"/>
    </row>
    <row r="1081" spans="3:3" x14ac:dyDescent="0.35">
      <c r="C1081" s="58"/>
    </row>
    <row r="1082" spans="3:3" x14ac:dyDescent="0.35">
      <c r="C1082" s="58"/>
    </row>
    <row r="1083" spans="3:3" x14ac:dyDescent="0.35">
      <c r="C1083" s="58"/>
    </row>
    <row r="1084" spans="3:3" x14ac:dyDescent="0.35">
      <c r="C1084" s="58"/>
    </row>
    <row r="1085" spans="3:3" x14ac:dyDescent="0.35">
      <c r="C1085" s="58"/>
    </row>
    <row r="1086" spans="3:3" x14ac:dyDescent="0.35">
      <c r="C1086" s="58"/>
    </row>
    <row r="1087" spans="3:3" x14ac:dyDescent="0.35">
      <c r="C1087" s="58"/>
    </row>
    <row r="1088" spans="3:3" x14ac:dyDescent="0.35">
      <c r="C1088" s="58"/>
    </row>
    <row r="1089" spans="3:3" x14ac:dyDescent="0.35">
      <c r="C1089" s="58"/>
    </row>
    <row r="1090" spans="3:3" x14ac:dyDescent="0.35">
      <c r="C1090" s="58"/>
    </row>
    <row r="1091" spans="3:3" x14ac:dyDescent="0.35">
      <c r="C1091" s="58"/>
    </row>
    <row r="1092" spans="3:3" x14ac:dyDescent="0.35">
      <c r="C1092" s="58"/>
    </row>
    <row r="1093" spans="3:3" x14ac:dyDescent="0.35">
      <c r="C1093" s="58"/>
    </row>
    <row r="1094" spans="3:3" x14ac:dyDescent="0.35">
      <c r="C1094" s="58"/>
    </row>
    <row r="1095" spans="3:3" x14ac:dyDescent="0.35">
      <c r="C1095" s="58"/>
    </row>
    <row r="1096" spans="3:3" x14ac:dyDescent="0.35">
      <c r="C1096" s="58"/>
    </row>
    <row r="1097" spans="3:3" x14ac:dyDescent="0.35">
      <c r="C1097" s="58"/>
    </row>
    <row r="1098" spans="3:3" x14ac:dyDescent="0.35">
      <c r="C1098" s="58"/>
    </row>
    <row r="1099" spans="3:3" x14ac:dyDescent="0.35">
      <c r="C1099" s="58"/>
    </row>
    <row r="1100" spans="3:3" x14ac:dyDescent="0.35">
      <c r="C1100" s="58"/>
    </row>
    <row r="1101" spans="3:3" x14ac:dyDescent="0.35">
      <c r="C1101" s="58"/>
    </row>
    <row r="1102" spans="3:3" x14ac:dyDescent="0.35">
      <c r="C1102" s="58"/>
    </row>
    <row r="1103" spans="3:3" x14ac:dyDescent="0.35">
      <c r="C1103" s="58"/>
    </row>
    <row r="1104" spans="3:3" x14ac:dyDescent="0.35">
      <c r="C1104" s="58"/>
    </row>
    <row r="1105" spans="3:3" x14ac:dyDescent="0.35">
      <c r="C1105" s="58"/>
    </row>
    <row r="1106" spans="3:3" x14ac:dyDescent="0.35">
      <c r="C1106" s="58"/>
    </row>
    <row r="1107" spans="3:3" x14ac:dyDescent="0.35">
      <c r="C1107" s="58"/>
    </row>
    <row r="1108" spans="3:3" x14ac:dyDescent="0.35">
      <c r="C1108" s="58"/>
    </row>
    <row r="1109" spans="3:3" x14ac:dyDescent="0.35">
      <c r="C1109" s="58"/>
    </row>
    <row r="1110" spans="3:3" x14ac:dyDescent="0.35">
      <c r="C1110" s="58"/>
    </row>
    <row r="1111" spans="3:3" x14ac:dyDescent="0.35">
      <c r="C1111" s="58"/>
    </row>
    <row r="1112" spans="3:3" x14ac:dyDescent="0.35">
      <c r="C1112" s="58"/>
    </row>
    <row r="1113" spans="3:3" x14ac:dyDescent="0.35">
      <c r="C1113" s="58"/>
    </row>
    <row r="1114" spans="3:3" x14ac:dyDescent="0.35">
      <c r="C1114" s="58"/>
    </row>
    <row r="1115" spans="3:3" x14ac:dyDescent="0.35">
      <c r="C1115" s="58"/>
    </row>
    <row r="1116" spans="3:3" x14ac:dyDescent="0.35">
      <c r="C1116" s="58"/>
    </row>
    <row r="1117" spans="3:3" x14ac:dyDescent="0.35">
      <c r="C1117" s="58"/>
    </row>
    <row r="1118" spans="3:3" x14ac:dyDescent="0.35">
      <c r="C1118" s="58"/>
    </row>
    <row r="1119" spans="3:3" x14ac:dyDescent="0.35">
      <c r="C1119" s="58"/>
    </row>
    <row r="1120" spans="3:3" x14ac:dyDescent="0.35">
      <c r="C1120" s="58"/>
    </row>
    <row r="1121" spans="3:3" x14ac:dyDescent="0.35">
      <c r="C1121" s="58"/>
    </row>
    <row r="1122" spans="3:3" x14ac:dyDescent="0.35">
      <c r="C1122" s="58"/>
    </row>
    <row r="1123" spans="3:3" x14ac:dyDescent="0.35">
      <c r="C1123" s="58"/>
    </row>
    <row r="1124" spans="3:3" x14ac:dyDescent="0.35">
      <c r="C1124" s="58"/>
    </row>
    <row r="1125" spans="3:3" x14ac:dyDescent="0.35">
      <c r="C1125" s="58"/>
    </row>
    <row r="1126" spans="3:3" x14ac:dyDescent="0.35">
      <c r="C1126" s="58"/>
    </row>
    <row r="1127" spans="3:3" x14ac:dyDescent="0.35">
      <c r="C1127" s="58"/>
    </row>
    <row r="1128" spans="3:3" x14ac:dyDescent="0.35">
      <c r="C1128" s="58"/>
    </row>
    <row r="1129" spans="3:3" x14ac:dyDescent="0.35">
      <c r="C1129" s="58"/>
    </row>
    <row r="1130" spans="3:3" x14ac:dyDescent="0.35">
      <c r="C1130" s="58"/>
    </row>
    <row r="1131" spans="3:3" x14ac:dyDescent="0.35">
      <c r="C1131" s="58"/>
    </row>
    <row r="1132" spans="3:3" x14ac:dyDescent="0.35">
      <c r="C1132" s="58"/>
    </row>
    <row r="1133" spans="3:3" x14ac:dyDescent="0.35">
      <c r="C1133" s="58"/>
    </row>
    <row r="1134" spans="3:3" x14ac:dyDescent="0.35">
      <c r="C1134" s="58"/>
    </row>
    <row r="1135" spans="3:3" x14ac:dyDescent="0.35">
      <c r="C1135" s="58"/>
    </row>
    <row r="1136" spans="3:3" x14ac:dyDescent="0.35">
      <c r="C1136" s="58"/>
    </row>
    <row r="1137" spans="3:3" x14ac:dyDescent="0.35">
      <c r="C1137" s="58"/>
    </row>
    <row r="1138" spans="3:3" x14ac:dyDescent="0.35">
      <c r="C1138" s="58"/>
    </row>
    <row r="1139" spans="3:3" x14ac:dyDescent="0.35">
      <c r="C1139" s="58"/>
    </row>
    <row r="1140" spans="3:3" x14ac:dyDescent="0.35">
      <c r="C1140" s="58"/>
    </row>
    <row r="1141" spans="3:3" x14ac:dyDescent="0.35">
      <c r="C1141" s="58"/>
    </row>
    <row r="1142" spans="3:3" x14ac:dyDescent="0.35">
      <c r="C1142" s="58"/>
    </row>
    <row r="1143" spans="3:3" x14ac:dyDescent="0.35">
      <c r="C1143" s="58"/>
    </row>
    <row r="1144" spans="3:3" x14ac:dyDescent="0.35">
      <c r="C1144" s="58"/>
    </row>
    <row r="1145" spans="3:3" x14ac:dyDescent="0.35">
      <c r="C1145" s="58"/>
    </row>
    <row r="1146" spans="3:3" x14ac:dyDescent="0.35">
      <c r="C1146" s="58"/>
    </row>
    <row r="1147" spans="3:3" x14ac:dyDescent="0.35">
      <c r="C1147" s="58"/>
    </row>
    <row r="1148" spans="3:3" x14ac:dyDescent="0.35">
      <c r="C1148" s="58"/>
    </row>
    <row r="1149" spans="3:3" x14ac:dyDescent="0.35">
      <c r="C1149" s="58"/>
    </row>
    <row r="1150" spans="3:3" x14ac:dyDescent="0.35">
      <c r="C1150" s="58"/>
    </row>
    <row r="1151" spans="3:3" x14ac:dyDescent="0.35">
      <c r="C1151" s="58"/>
    </row>
    <row r="1152" spans="3:3" x14ac:dyDescent="0.35">
      <c r="C1152" s="58"/>
    </row>
    <row r="1153" spans="3:3" x14ac:dyDescent="0.35">
      <c r="C1153" s="58"/>
    </row>
    <row r="1154" spans="3:3" x14ac:dyDescent="0.35">
      <c r="C1154" s="58"/>
    </row>
    <row r="1155" spans="3:3" x14ac:dyDescent="0.35">
      <c r="C1155" s="58"/>
    </row>
    <row r="1156" spans="3:3" x14ac:dyDescent="0.35">
      <c r="C1156" s="58"/>
    </row>
    <row r="1157" spans="3:3" x14ac:dyDescent="0.35">
      <c r="C1157" s="58"/>
    </row>
    <row r="1158" spans="3:3" x14ac:dyDescent="0.35">
      <c r="C1158" s="58"/>
    </row>
    <row r="1159" spans="3:3" x14ac:dyDescent="0.35">
      <c r="C1159" s="58"/>
    </row>
    <row r="1160" spans="3:3" x14ac:dyDescent="0.35">
      <c r="C1160" s="58"/>
    </row>
    <row r="1161" spans="3:3" x14ac:dyDescent="0.35">
      <c r="C1161" s="58"/>
    </row>
    <row r="1162" spans="3:3" x14ac:dyDescent="0.35">
      <c r="C1162" s="58"/>
    </row>
    <row r="1163" spans="3:3" x14ac:dyDescent="0.35">
      <c r="C1163" s="58"/>
    </row>
    <row r="1164" spans="3:3" x14ac:dyDescent="0.35">
      <c r="C1164" s="58"/>
    </row>
    <row r="1165" spans="3:3" x14ac:dyDescent="0.35">
      <c r="C1165" s="58"/>
    </row>
    <row r="1166" spans="3:3" x14ac:dyDescent="0.35">
      <c r="C1166" s="58"/>
    </row>
    <row r="1167" spans="3:3" x14ac:dyDescent="0.35">
      <c r="C1167" s="58"/>
    </row>
    <row r="1168" spans="3:3" x14ac:dyDescent="0.35">
      <c r="C1168" s="58"/>
    </row>
    <row r="1169" spans="3:3" x14ac:dyDescent="0.35">
      <c r="C1169" s="58"/>
    </row>
    <row r="1170" spans="3:3" x14ac:dyDescent="0.35">
      <c r="C1170" s="58"/>
    </row>
    <row r="1171" spans="3:3" x14ac:dyDescent="0.35">
      <c r="C1171" s="58"/>
    </row>
    <row r="1172" spans="3:3" x14ac:dyDescent="0.35">
      <c r="C1172" s="58"/>
    </row>
    <row r="1173" spans="3:3" x14ac:dyDescent="0.35">
      <c r="C1173" s="58"/>
    </row>
    <row r="1174" spans="3:3" x14ac:dyDescent="0.35">
      <c r="C1174" s="58"/>
    </row>
    <row r="1175" spans="3:3" x14ac:dyDescent="0.35">
      <c r="C1175" s="58"/>
    </row>
    <row r="1176" spans="3:3" x14ac:dyDescent="0.35">
      <c r="C1176" s="58"/>
    </row>
    <row r="1177" spans="3:3" x14ac:dyDescent="0.35">
      <c r="C1177" s="58"/>
    </row>
    <row r="1178" spans="3:3" x14ac:dyDescent="0.35">
      <c r="C1178" s="58"/>
    </row>
    <row r="1179" spans="3:3" x14ac:dyDescent="0.35">
      <c r="C1179" s="58"/>
    </row>
    <row r="1180" spans="3:3" x14ac:dyDescent="0.35">
      <c r="C1180" s="58"/>
    </row>
    <row r="1181" spans="3:3" x14ac:dyDescent="0.35">
      <c r="C1181" s="58"/>
    </row>
    <row r="1182" spans="3:3" x14ac:dyDescent="0.35">
      <c r="C1182" s="58"/>
    </row>
    <row r="1183" spans="3:3" x14ac:dyDescent="0.35">
      <c r="C1183" s="58"/>
    </row>
    <row r="1184" spans="3:3" x14ac:dyDescent="0.35">
      <c r="C1184" s="58"/>
    </row>
    <row r="1185" spans="3:3" x14ac:dyDescent="0.35">
      <c r="C1185" s="58"/>
    </row>
    <row r="1186" spans="3:3" x14ac:dyDescent="0.35">
      <c r="C1186" s="58"/>
    </row>
    <row r="1187" spans="3:3" x14ac:dyDescent="0.35">
      <c r="C1187" s="58"/>
    </row>
    <row r="1188" spans="3:3" x14ac:dyDescent="0.35">
      <c r="C1188" s="58"/>
    </row>
    <row r="1189" spans="3:3" x14ac:dyDescent="0.35">
      <c r="C1189" s="58"/>
    </row>
    <row r="1190" spans="3:3" x14ac:dyDescent="0.35">
      <c r="C1190" s="58"/>
    </row>
    <row r="1191" spans="3:3" x14ac:dyDescent="0.35">
      <c r="C1191" s="58"/>
    </row>
    <row r="1192" spans="3:3" x14ac:dyDescent="0.35">
      <c r="C1192" s="58"/>
    </row>
    <row r="1193" spans="3:3" x14ac:dyDescent="0.35">
      <c r="C1193" s="58"/>
    </row>
    <row r="1194" spans="3:3" x14ac:dyDescent="0.35">
      <c r="C1194" s="58"/>
    </row>
    <row r="1195" spans="3:3" x14ac:dyDescent="0.35">
      <c r="C1195" s="58"/>
    </row>
    <row r="1196" spans="3:3" x14ac:dyDescent="0.35">
      <c r="C1196" s="58"/>
    </row>
    <row r="1197" spans="3:3" x14ac:dyDescent="0.35">
      <c r="C1197" s="58"/>
    </row>
    <row r="1198" spans="3:3" x14ac:dyDescent="0.35">
      <c r="C1198" s="58"/>
    </row>
    <row r="1199" spans="3:3" x14ac:dyDescent="0.35">
      <c r="C1199" s="58"/>
    </row>
    <row r="1200" spans="3:3" x14ac:dyDescent="0.35">
      <c r="C1200" s="58"/>
    </row>
    <row r="1201" spans="3:3" x14ac:dyDescent="0.35">
      <c r="C1201" s="58"/>
    </row>
    <row r="1202" spans="3:3" x14ac:dyDescent="0.35">
      <c r="C1202" s="58"/>
    </row>
    <row r="1203" spans="3:3" x14ac:dyDescent="0.35">
      <c r="C1203" s="58"/>
    </row>
    <row r="1204" spans="3:3" x14ac:dyDescent="0.35">
      <c r="C1204" s="58"/>
    </row>
    <row r="1205" spans="3:3" x14ac:dyDescent="0.35">
      <c r="C1205" s="58"/>
    </row>
    <row r="1206" spans="3:3" x14ac:dyDescent="0.35">
      <c r="C1206" s="58"/>
    </row>
    <row r="1207" spans="3:3" x14ac:dyDescent="0.35">
      <c r="C1207" s="58"/>
    </row>
    <row r="1208" spans="3:3" x14ac:dyDescent="0.35">
      <c r="C1208" s="58"/>
    </row>
    <row r="1209" spans="3:3" x14ac:dyDescent="0.35">
      <c r="C1209" s="58"/>
    </row>
    <row r="1210" spans="3:3" x14ac:dyDescent="0.35">
      <c r="C1210" s="58"/>
    </row>
    <row r="1211" spans="3:3" x14ac:dyDescent="0.35">
      <c r="C1211" s="58"/>
    </row>
    <row r="1212" spans="3:3" x14ac:dyDescent="0.35">
      <c r="C1212" s="58"/>
    </row>
    <row r="1213" spans="3:3" x14ac:dyDescent="0.35">
      <c r="C1213" s="58"/>
    </row>
    <row r="1214" spans="3:3" x14ac:dyDescent="0.35">
      <c r="C1214" s="58"/>
    </row>
    <row r="1215" spans="3:3" x14ac:dyDescent="0.35">
      <c r="C1215" s="58"/>
    </row>
    <row r="1216" spans="3:3" x14ac:dyDescent="0.35">
      <c r="C1216" s="58"/>
    </row>
    <row r="1217" spans="3:3" x14ac:dyDescent="0.35">
      <c r="C1217" s="58"/>
    </row>
    <row r="1218" spans="3:3" x14ac:dyDescent="0.35">
      <c r="C1218" s="58"/>
    </row>
    <row r="1219" spans="3:3" x14ac:dyDescent="0.35">
      <c r="C1219" s="58"/>
    </row>
    <row r="1220" spans="3:3" x14ac:dyDescent="0.35">
      <c r="C1220" s="58"/>
    </row>
    <row r="1221" spans="3:3" x14ac:dyDescent="0.35">
      <c r="C1221" s="58"/>
    </row>
    <row r="1222" spans="3:3" x14ac:dyDescent="0.35">
      <c r="C1222" s="58"/>
    </row>
    <row r="1223" spans="3:3" x14ac:dyDescent="0.35">
      <c r="C1223" s="58"/>
    </row>
    <row r="1224" spans="3:3" x14ac:dyDescent="0.35">
      <c r="C1224" s="58"/>
    </row>
    <row r="1225" spans="3:3" x14ac:dyDescent="0.35">
      <c r="C1225" s="58"/>
    </row>
    <row r="1226" spans="3:3" x14ac:dyDescent="0.35">
      <c r="C1226" s="58"/>
    </row>
    <row r="1227" spans="3:3" x14ac:dyDescent="0.35">
      <c r="C1227" s="58"/>
    </row>
    <row r="1228" spans="3:3" x14ac:dyDescent="0.35">
      <c r="C1228" s="58"/>
    </row>
    <row r="1229" spans="3:3" x14ac:dyDescent="0.35">
      <c r="C1229" s="58"/>
    </row>
    <row r="1230" spans="3:3" x14ac:dyDescent="0.35">
      <c r="C1230" s="58"/>
    </row>
    <row r="1231" spans="3:3" x14ac:dyDescent="0.35">
      <c r="C1231" s="58"/>
    </row>
    <row r="1232" spans="3:3" x14ac:dyDescent="0.35">
      <c r="C1232" s="58"/>
    </row>
    <row r="1233" spans="3:3" x14ac:dyDescent="0.35">
      <c r="C1233" s="58"/>
    </row>
    <row r="1234" spans="3:3" x14ac:dyDescent="0.35">
      <c r="C1234" s="58"/>
    </row>
    <row r="1235" spans="3:3" x14ac:dyDescent="0.35">
      <c r="C1235" s="58"/>
    </row>
    <row r="1236" spans="3:3" x14ac:dyDescent="0.35">
      <c r="C1236" s="58"/>
    </row>
    <row r="1237" spans="3:3" x14ac:dyDescent="0.35">
      <c r="C1237" s="58"/>
    </row>
    <row r="1238" spans="3:3" x14ac:dyDescent="0.35">
      <c r="C1238" s="58"/>
    </row>
    <row r="1239" spans="3:3" x14ac:dyDescent="0.35">
      <c r="C1239" s="58"/>
    </row>
    <row r="1240" spans="3:3" x14ac:dyDescent="0.35">
      <c r="C1240" s="58"/>
    </row>
    <row r="1241" spans="3:3" x14ac:dyDescent="0.35">
      <c r="C1241" s="58"/>
    </row>
    <row r="1242" spans="3:3" x14ac:dyDescent="0.35">
      <c r="C1242" s="58"/>
    </row>
    <row r="1243" spans="3:3" x14ac:dyDescent="0.35">
      <c r="C1243" s="58"/>
    </row>
    <row r="1244" spans="3:3" x14ac:dyDescent="0.35">
      <c r="C1244" s="58"/>
    </row>
    <row r="1245" spans="3:3" x14ac:dyDescent="0.35">
      <c r="C1245" s="58"/>
    </row>
    <row r="1246" spans="3:3" x14ac:dyDescent="0.35">
      <c r="C1246" s="58"/>
    </row>
    <row r="1247" spans="3:3" x14ac:dyDescent="0.35">
      <c r="C1247" s="58"/>
    </row>
    <row r="1248" spans="3:3" x14ac:dyDescent="0.35">
      <c r="C1248" s="58"/>
    </row>
    <row r="1249" spans="3:3" x14ac:dyDescent="0.35">
      <c r="C1249" s="58"/>
    </row>
    <row r="1250" spans="3:3" x14ac:dyDescent="0.35">
      <c r="C1250" s="58"/>
    </row>
    <row r="1251" spans="3:3" x14ac:dyDescent="0.35">
      <c r="C1251" s="58"/>
    </row>
    <row r="1252" spans="3:3" x14ac:dyDescent="0.35">
      <c r="C1252" s="58"/>
    </row>
    <row r="1253" spans="3:3" x14ac:dyDescent="0.35">
      <c r="C1253" s="58"/>
    </row>
    <row r="1254" spans="3:3" x14ac:dyDescent="0.35">
      <c r="C1254" s="58"/>
    </row>
    <row r="1255" spans="3:3" x14ac:dyDescent="0.35">
      <c r="C1255" s="58"/>
    </row>
    <row r="1256" spans="3:3" x14ac:dyDescent="0.35">
      <c r="C1256" s="58"/>
    </row>
    <row r="1257" spans="3:3" x14ac:dyDescent="0.35">
      <c r="C1257" s="58"/>
    </row>
    <row r="1258" spans="3:3" x14ac:dyDescent="0.35">
      <c r="C1258" s="58"/>
    </row>
    <row r="1259" spans="3:3" x14ac:dyDescent="0.35">
      <c r="C1259" s="58"/>
    </row>
    <row r="1260" spans="3:3" x14ac:dyDescent="0.35">
      <c r="C1260" s="58"/>
    </row>
    <row r="1261" spans="3:3" x14ac:dyDescent="0.35">
      <c r="C1261" s="58"/>
    </row>
    <row r="1262" spans="3:3" x14ac:dyDescent="0.35">
      <c r="C1262" s="58"/>
    </row>
    <row r="1263" spans="3:3" x14ac:dyDescent="0.35">
      <c r="C1263" s="58"/>
    </row>
    <row r="1264" spans="3:3" x14ac:dyDescent="0.35">
      <c r="C1264" s="58"/>
    </row>
    <row r="1265" spans="3:3" x14ac:dyDescent="0.35">
      <c r="C1265" s="58"/>
    </row>
    <row r="1266" spans="3:3" x14ac:dyDescent="0.35">
      <c r="C1266" s="58"/>
    </row>
    <row r="1267" spans="3:3" x14ac:dyDescent="0.35">
      <c r="C1267" s="58"/>
    </row>
    <row r="1268" spans="3:3" x14ac:dyDescent="0.35">
      <c r="C1268" s="58"/>
    </row>
    <row r="1269" spans="3:3" x14ac:dyDescent="0.35">
      <c r="C1269" s="58"/>
    </row>
    <row r="1270" spans="3:3" x14ac:dyDescent="0.35">
      <c r="C1270" s="58"/>
    </row>
    <row r="1271" spans="3:3" x14ac:dyDescent="0.35">
      <c r="C1271" s="58"/>
    </row>
    <row r="1272" spans="3:3" x14ac:dyDescent="0.35">
      <c r="C1272" s="58"/>
    </row>
    <row r="1273" spans="3:3" x14ac:dyDescent="0.35">
      <c r="C1273" s="58"/>
    </row>
    <row r="1274" spans="3:3" x14ac:dyDescent="0.35">
      <c r="C1274" s="58"/>
    </row>
    <row r="1275" spans="3:3" x14ac:dyDescent="0.35">
      <c r="C1275" s="58"/>
    </row>
    <row r="1276" spans="3:3" x14ac:dyDescent="0.35">
      <c r="C1276" s="58"/>
    </row>
    <row r="1277" spans="3:3" x14ac:dyDescent="0.35">
      <c r="C1277" s="58"/>
    </row>
    <row r="1278" spans="3:3" x14ac:dyDescent="0.35">
      <c r="C1278" s="58"/>
    </row>
    <row r="1279" spans="3:3" x14ac:dyDescent="0.35">
      <c r="C1279" s="58"/>
    </row>
    <row r="1280" spans="3:3" x14ac:dyDescent="0.35">
      <c r="C1280" s="58"/>
    </row>
    <row r="1281" spans="3:3" x14ac:dyDescent="0.35">
      <c r="C1281" s="58"/>
    </row>
    <row r="1282" spans="3:3" x14ac:dyDescent="0.35">
      <c r="C1282" s="58"/>
    </row>
    <row r="1283" spans="3:3" x14ac:dyDescent="0.35">
      <c r="C1283" s="58"/>
    </row>
    <row r="1284" spans="3:3" x14ac:dyDescent="0.35">
      <c r="C1284" s="58"/>
    </row>
    <row r="1285" spans="3:3" x14ac:dyDescent="0.35">
      <c r="C1285" s="58"/>
    </row>
    <row r="1286" spans="3:3" x14ac:dyDescent="0.35">
      <c r="C1286" s="58"/>
    </row>
    <row r="1287" spans="3:3" x14ac:dyDescent="0.35">
      <c r="C1287" s="58"/>
    </row>
    <row r="1288" spans="3:3" x14ac:dyDescent="0.35">
      <c r="C1288" s="58"/>
    </row>
    <row r="1289" spans="3:3" x14ac:dyDescent="0.35">
      <c r="C1289" s="58"/>
    </row>
    <row r="1290" spans="3:3" x14ac:dyDescent="0.35">
      <c r="C1290" s="58"/>
    </row>
    <row r="1291" spans="3:3" x14ac:dyDescent="0.35">
      <c r="C1291" s="58"/>
    </row>
    <row r="1292" spans="3:3" x14ac:dyDescent="0.35">
      <c r="C1292" s="58"/>
    </row>
    <row r="1293" spans="3:3" x14ac:dyDescent="0.35">
      <c r="C1293" s="58"/>
    </row>
    <row r="1294" spans="3:3" x14ac:dyDescent="0.35">
      <c r="C1294" s="58"/>
    </row>
    <row r="1295" spans="3:3" x14ac:dyDescent="0.35">
      <c r="C1295" s="58"/>
    </row>
    <row r="1296" spans="3:3" x14ac:dyDescent="0.35">
      <c r="C1296" s="58"/>
    </row>
    <row r="1297" spans="3:3" x14ac:dyDescent="0.35">
      <c r="C1297" s="58"/>
    </row>
    <row r="1298" spans="3:3" x14ac:dyDescent="0.35">
      <c r="C1298" s="58"/>
    </row>
    <row r="1299" spans="3:3" x14ac:dyDescent="0.35">
      <c r="C1299" s="58"/>
    </row>
    <row r="1300" spans="3:3" x14ac:dyDescent="0.35">
      <c r="C1300" s="58"/>
    </row>
    <row r="1301" spans="3:3" x14ac:dyDescent="0.35">
      <c r="C1301" s="58"/>
    </row>
    <row r="1302" spans="3:3" x14ac:dyDescent="0.35">
      <c r="C1302" s="58"/>
    </row>
    <row r="1303" spans="3:3" x14ac:dyDescent="0.35">
      <c r="C1303" s="58"/>
    </row>
    <row r="1304" spans="3:3" x14ac:dyDescent="0.35">
      <c r="C1304" s="58"/>
    </row>
    <row r="1305" spans="3:3" x14ac:dyDescent="0.35">
      <c r="C1305" s="58"/>
    </row>
    <row r="1306" spans="3:3" x14ac:dyDescent="0.35">
      <c r="C1306" s="58"/>
    </row>
    <row r="1307" spans="3:3" x14ac:dyDescent="0.35">
      <c r="C1307" s="58"/>
    </row>
    <row r="1308" spans="3:3" x14ac:dyDescent="0.35">
      <c r="C1308" s="58"/>
    </row>
    <row r="1309" spans="3:3" x14ac:dyDescent="0.35">
      <c r="C1309" s="58"/>
    </row>
    <row r="1310" spans="3:3" x14ac:dyDescent="0.35">
      <c r="C1310" s="58"/>
    </row>
    <row r="1311" spans="3:3" x14ac:dyDescent="0.35">
      <c r="C1311" s="58"/>
    </row>
    <row r="1312" spans="3:3" x14ac:dyDescent="0.35">
      <c r="C1312" s="58"/>
    </row>
    <row r="1313" spans="3:3" x14ac:dyDescent="0.35">
      <c r="C1313" s="58"/>
    </row>
    <row r="1314" spans="3:3" x14ac:dyDescent="0.35">
      <c r="C1314" s="58"/>
    </row>
    <row r="1315" spans="3:3" x14ac:dyDescent="0.35">
      <c r="C1315" s="58"/>
    </row>
    <row r="1316" spans="3:3" x14ac:dyDescent="0.35">
      <c r="C1316" s="58"/>
    </row>
    <row r="1317" spans="3:3" x14ac:dyDescent="0.35">
      <c r="C1317" s="58"/>
    </row>
    <row r="1318" spans="3:3" x14ac:dyDescent="0.35">
      <c r="C1318" s="58"/>
    </row>
    <row r="1319" spans="3:3" x14ac:dyDescent="0.35">
      <c r="C1319" s="58"/>
    </row>
    <row r="1320" spans="3:3" x14ac:dyDescent="0.35">
      <c r="C1320" s="58"/>
    </row>
    <row r="1321" spans="3:3" x14ac:dyDescent="0.35">
      <c r="C1321" s="58"/>
    </row>
    <row r="1322" spans="3:3" x14ac:dyDescent="0.35">
      <c r="C1322" s="58"/>
    </row>
    <row r="1323" spans="3:3" x14ac:dyDescent="0.35">
      <c r="C1323" s="58"/>
    </row>
    <row r="1324" spans="3:3" x14ac:dyDescent="0.35">
      <c r="C1324" s="58"/>
    </row>
    <row r="1325" spans="3:3" x14ac:dyDescent="0.35">
      <c r="C1325" s="58"/>
    </row>
    <row r="1326" spans="3:3" x14ac:dyDescent="0.35">
      <c r="C1326" s="58"/>
    </row>
    <row r="1327" spans="3:3" x14ac:dyDescent="0.35">
      <c r="C1327" s="58"/>
    </row>
    <row r="1328" spans="3:3" x14ac:dyDescent="0.35">
      <c r="C1328" s="58"/>
    </row>
    <row r="1329" spans="3:3" x14ac:dyDescent="0.35">
      <c r="C1329" s="58"/>
    </row>
    <row r="1330" spans="3:3" x14ac:dyDescent="0.35">
      <c r="C1330" s="58"/>
    </row>
    <row r="1331" spans="3:3" x14ac:dyDescent="0.35">
      <c r="C1331" s="58"/>
    </row>
    <row r="1332" spans="3:3" x14ac:dyDescent="0.35">
      <c r="C1332" s="58"/>
    </row>
    <row r="1333" spans="3:3" x14ac:dyDescent="0.35">
      <c r="C1333" s="58"/>
    </row>
    <row r="1334" spans="3:3" x14ac:dyDescent="0.35">
      <c r="C1334" s="58"/>
    </row>
    <row r="1335" spans="3:3" x14ac:dyDescent="0.35">
      <c r="C1335" s="58"/>
    </row>
    <row r="1336" spans="3:3" x14ac:dyDescent="0.35">
      <c r="C1336" s="58"/>
    </row>
    <row r="1337" spans="3:3" x14ac:dyDescent="0.35">
      <c r="C1337" s="58"/>
    </row>
    <row r="1338" spans="3:3" x14ac:dyDescent="0.35">
      <c r="C1338" s="58"/>
    </row>
    <row r="1339" spans="3:3" x14ac:dyDescent="0.35">
      <c r="C1339" s="58"/>
    </row>
    <row r="1340" spans="3:3" x14ac:dyDescent="0.35">
      <c r="C1340" s="58"/>
    </row>
    <row r="1341" spans="3:3" x14ac:dyDescent="0.35">
      <c r="C1341" s="58"/>
    </row>
    <row r="1342" spans="3:3" x14ac:dyDescent="0.35">
      <c r="C1342" s="58"/>
    </row>
    <row r="1343" spans="3:3" x14ac:dyDescent="0.35">
      <c r="C1343" s="58"/>
    </row>
    <row r="1344" spans="3:3" x14ac:dyDescent="0.35">
      <c r="C1344" s="58"/>
    </row>
    <row r="1345" spans="3:3" x14ac:dyDescent="0.35">
      <c r="C1345" s="58"/>
    </row>
    <row r="1346" spans="3:3" x14ac:dyDescent="0.35">
      <c r="C1346" s="58"/>
    </row>
    <row r="1347" spans="3:3" x14ac:dyDescent="0.35">
      <c r="C1347" s="58"/>
    </row>
    <row r="1348" spans="3:3" x14ac:dyDescent="0.35">
      <c r="C1348" s="58"/>
    </row>
    <row r="1349" spans="3:3" x14ac:dyDescent="0.35">
      <c r="C1349" s="58"/>
    </row>
    <row r="1350" spans="3:3" x14ac:dyDescent="0.35">
      <c r="C1350" s="58"/>
    </row>
    <row r="1351" spans="3:3" x14ac:dyDescent="0.35">
      <c r="C1351" s="58"/>
    </row>
    <row r="1352" spans="3:3" x14ac:dyDescent="0.35">
      <c r="C1352" s="58"/>
    </row>
    <row r="1353" spans="3:3" x14ac:dyDescent="0.35">
      <c r="C1353" s="58"/>
    </row>
    <row r="1354" spans="3:3" x14ac:dyDescent="0.35">
      <c r="C1354" s="58"/>
    </row>
    <row r="1355" spans="3:3" x14ac:dyDescent="0.35">
      <c r="C1355" s="58"/>
    </row>
    <row r="1356" spans="3:3" x14ac:dyDescent="0.35">
      <c r="C1356" s="58"/>
    </row>
    <row r="1357" spans="3:3" x14ac:dyDescent="0.35">
      <c r="C1357" s="58"/>
    </row>
    <row r="1358" spans="3:3" x14ac:dyDescent="0.35">
      <c r="C1358" s="58"/>
    </row>
    <row r="1359" spans="3:3" x14ac:dyDescent="0.35">
      <c r="C1359" s="58"/>
    </row>
    <row r="1360" spans="3:3" x14ac:dyDescent="0.35">
      <c r="C1360" s="58"/>
    </row>
    <row r="1361" spans="3:3" x14ac:dyDescent="0.35">
      <c r="C1361" s="58"/>
    </row>
    <row r="1362" spans="3:3" x14ac:dyDescent="0.35">
      <c r="C1362" s="58"/>
    </row>
    <row r="1363" spans="3:3" x14ac:dyDescent="0.35">
      <c r="C1363" s="58"/>
    </row>
    <row r="1364" spans="3:3" x14ac:dyDescent="0.35">
      <c r="C1364" s="58"/>
    </row>
    <row r="1365" spans="3:3" x14ac:dyDescent="0.35">
      <c r="C1365" s="58"/>
    </row>
    <row r="1366" spans="3:3" x14ac:dyDescent="0.35">
      <c r="C1366" s="58"/>
    </row>
    <row r="1367" spans="3:3" x14ac:dyDescent="0.35">
      <c r="C1367" s="58"/>
    </row>
    <row r="1368" spans="3:3" x14ac:dyDescent="0.35">
      <c r="C1368" s="58"/>
    </row>
    <row r="1369" spans="3:3" x14ac:dyDescent="0.35">
      <c r="C1369" s="58"/>
    </row>
    <row r="1370" spans="3:3" x14ac:dyDescent="0.35">
      <c r="C1370" s="58"/>
    </row>
    <row r="1371" spans="3:3" x14ac:dyDescent="0.35">
      <c r="C1371" s="58"/>
    </row>
    <row r="1372" spans="3:3" x14ac:dyDescent="0.35">
      <c r="C1372" s="58"/>
    </row>
    <row r="1373" spans="3:3" x14ac:dyDescent="0.35">
      <c r="C1373" s="58"/>
    </row>
    <row r="1374" spans="3:3" x14ac:dyDescent="0.35">
      <c r="C1374" s="58"/>
    </row>
    <row r="1375" spans="3:3" x14ac:dyDescent="0.35">
      <c r="C1375" s="58"/>
    </row>
    <row r="1376" spans="3:3" x14ac:dyDescent="0.35">
      <c r="C1376" s="58"/>
    </row>
    <row r="1377" spans="3:3" x14ac:dyDescent="0.35">
      <c r="C1377" s="58"/>
    </row>
    <row r="1378" spans="3:3" x14ac:dyDescent="0.35">
      <c r="C1378" s="58"/>
    </row>
    <row r="1379" spans="3:3" x14ac:dyDescent="0.35">
      <c r="C1379" s="58"/>
    </row>
    <row r="1380" spans="3:3" x14ac:dyDescent="0.35">
      <c r="C1380" s="58"/>
    </row>
    <row r="1381" spans="3:3" x14ac:dyDescent="0.35">
      <c r="C1381" s="58"/>
    </row>
    <row r="1382" spans="3:3" x14ac:dyDescent="0.35">
      <c r="C1382" s="58"/>
    </row>
    <row r="1383" spans="3:3" x14ac:dyDescent="0.35">
      <c r="C1383" s="58"/>
    </row>
    <row r="1384" spans="3:3" x14ac:dyDescent="0.35">
      <c r="C1384" s="58"/>
    </row>
    <row r="1385" spans="3:3" x14ac:dyDescent="0.35">
      <c r="C1385" s="58"/>
    </row>
    <row r="1386" spans="3:3" x14ac:dyDescent="0.35">
      <c r="C1386" s="58"/>
    </row>
    <row r="1387" spans="3:3" x14ac:dyDescent="0.35">
      <c r="C1387" s="58"/>
    </row>
    <row r="1388" spans="3:3" x14ac:dyDescent="0.35">
      <c r="C1388" s="58"/>
    </row>
    <row r="1389" spans="3:3" x14ac:dyDescent="0.35">
      <c r="C1389" s="58"/>
    </row>
    <row r="1390" spans="3:3" x14ac:dyDescent="0.35">
      <c r="C1390" s="58"/>
    </row>
    <row r="1391" spans="3:3" x14ac:dyDescent="0.35">
      <c r="C1391" s="58"/>
    </row>
    <row r="1392" spans="3:3" x14ac:dyDescent="0.35">
      <c r="C1392" s="58"/>
    </row>
    <row r="1393" spans="3:3" x14ac:dyDescent="0.35">
      <c r="C1393" s="58"/>
    </row>
    <row r="1394" spans="3:3" x14ac:dyDescent="0.35">
      <c r="C1394" s="58"/>
    </row>
    <row r="1395" spans="3:3" x14ac:dyDescent="0.35">
      <c r="C1395" s="58"/>
    </row>
    <row r="1396" spans="3:3" x14ac:dyDescent="0.35">
      <c r="C1396" s="58"/>
    </row>
    <row r="1397" spans="3:3" x14ac:dyDescent="0.35">
      <c r="C1397" s="58"/>
    </row>
    <row r="1398" spans="3:3" x14ac:dyDescent="0.35">
      <c r="C1398" s="58"/>
    </row>
    <row r="1399" spans="3:3" x14ac:dyDescent="0.35">
      <c r="C1399" s="58"/>
    </row>
    <row r="1400" spans="3:3" x14ac:dyDescent="0.35">
      <c r="C1400" s="58"/>
    </row>
    <row r="1401" spans="3:3" x14ac:dyDescent="0.35">
      <c r="C1401" s="58"/>
    </row>
    <row r="1402" spans="3:3" x14ac:dyDescent="0.35">
      <c r="C1402" s="58"/>
    </row>
    <row r="1403" spans="3:3" x14ac:dyDescent="0.35">
      <c r="C1403" s="58"/>
    </row>
    <row r="1404" spans="3:3" x14ac:dyDescent="0.35">
      <c r="C1404" s="58"/>
    </row>
    <row r="1405" spans="3:3" x14ac:dyDescent="0.35">
      <c r="C1405" s="58"/>
    </row>
    <row r="1406" spans="3:3" x14ac:dyDescent="0.35">
      <c r="C1406" s="58"/>
    </row>
    <row r="1407" spans="3:3" x14ac:dyDescent="0.35">
      <c r="C1407" s="58"/>
    </row>
    <row r="1408" spans="3:3" x14ac:dyDescent="0.35">
      <c r="C1408" s="58"/>
    </row>
    <row r="1409" spans="3:3" x14ac:dyDescent="0.35">
      <c r="C1409" s="58"/>
    </row>
    <row r="1410" spans="3:3" x14ac:dyDescent="0.35">
      <c r="C1410" s="58"/>
    </row>
    <row r="1411" spans="3:3" x14ac:dyDescent="0.35">
      <c r="C1411" s="58"/>
    </row>
    <row r="1412" spans="3:3" x14ac:dyDescent="0.35">
      <c r="C1412" s="58"/>
    </row>
    <row r="1413" spans="3:3" x14ac:dyDescent="0.35">
      <c r="C1413" s="58"/>
    </row>
    <row r="1414" spans="3:3" x14ac:dyDescent="0.35">
      <c r="C1414" s="58"/>
    </row>
    <row r="1415" spans="3:3" x14ac:dyDescent="0.35">
      <c r="C1415" s="58"/>
    </row>
    <row r="1416" spans="3:3" x14ac:dyDescent="0.35">
      <c r="C1416" s="58"/>
    </row>
    <row r="1417" spans="3:3" x14ac:dyDescent="0.35">
      <c r="C1417" s="58"/>
    </row>
    <row r="1418" spans="3:3" x14ac:dyDescent="0.35">
      <c r="C1418" s="58"/>
    </row>
    <row r="1419" spans="3:3" x14ac:dyDescent="0.35">
      <c r="C1419" s="58"/>
    </row>
    <row r="1420" spans="3:3" x14ac:dyDescent="0.35">
      <c r="C1420" s="58"/>
    </row>
    <row r="1421" spans="3:3" x14ac:dyDescent="0.35">
      <c r="C1421" s="58"/>
    </row>
    <row r="1422" spans="3:3" x14ac:dyDescent="0.35">
      <c r="C1422" s="58"/>
    </row>
    <row r="1423" spans="3:3" x14ac:dyDescent="0.35">
      <c r="C1423" s="58"/>
    </row>
    <row r="1424" spans="3:3" x14ac:dyDescent="0.35">
      <c r="C1424" s="58"/>
    </row>
    <row r="1425" spans="3:3" x14ac:dyDescent="0.35">
      <c r="C1425" s="58"/>
    </row>
    <row r="1426" spans="3:3" x14ac:dyDescent="0.35">
      <c r="C1426" s="58"/>
    </row>
    <row r="1427" spans="3:3" x14ac:dyDescent="0.35">
      <c r="C1427" s="58"/>
    </row>
    <row r="1428" spans="3:3" x14ac:dyDescent="0.35">
      <c r="C1428" s="58"/>
    </row>
    <row r="1429" spans="3:3" x14ac:dyDescent="0.35">
      <c r="C1429" s="58"/>
    </row>
    <row r="1430" spans="3:3" x14ac:dyDescent="0.35">
      <c r="C1430" s="58"/>
    </row>
    <row r="1431" spans="3:3" x14ac:dyDescent="0.35">
      <c r="C1431" s="58"/>
    </row>
    <row r="1432" spans="3:3" x14ac:dyDescent="0.35">
      <c r="C1432" s="58"/>
    </row>
    <row r="1433" spans="3:3" x14ac:dyDescent="0.35">
      <c r="C1433" s="58"/>
    </row>
    <row r="1434" spans="3:3" x14ac:dyDescent="0.35">
      <c r="C1434" s="58"/>
    </row>
    <row r="1435" spans="3:3" x14ac:dyDescent="0.35">
      <c r="C1435" s="58"/>
    </row>
    <row r="1436" spans="3:3" x14ac:dyDescent="0.35">
      <c r="C1436" s="58"/>
    </row>
    <row r="1437" spans="3:3" x14ac:dyDescent="0.35">
      <c r="C1437" s="58"/>
    </row>
    <row r="1438" spans="3:3" x14ac:dyDescent="0.35">
      <c r="C1438" s="58"/>
    </row>
    <row r="1439" spans="3:3" x14ac:dyDescent="0.35">
      <c r="C1439" s="58"/>
    </row>
    <row r="1440" spans="3:3" x14ac:dyDescent="0.35">
      <c r="C1440" s="58"/>
    </row>
    <row r="1441" spans="3:3" x14ac:dyDescent="0.35">
      <c r="C1441" s="58"/>
    </row>
    <row r="1442" spans="3:3" x14ac:dyDescent="0.35">
      <c r="C1442" s="58"/>
    </row>
    <row r="1443" spans="3:3" x14ac:dyDescent="0.35">
      <c r="C1443" s="58"/>
    </row>
    <row r="1444" spans="3:3" x14ac:dyDescent="0.35">
      <c r="C1444" s="58"/>
    </row>
    <row r="1445" spans="3:3" x14ac:dyDescent="0.35">
      <c r="C1445" s="58"/>
    </row>
    <row r="1446" spans="3:3" x14ac:dyDescent="0.35">
      <c r="C1446" s="58"/>
    </row>
    <row r="1447" spans="3:3" x14ac:dyDescent="0.35">
      <c r="C1447" s="58"/>
    </row>
    <row r="1448" spans="3:3" x14ac:dyDescent="0.35">
      <c r="C1448" s="58"/>
    </row>
    <row r="1449" spans="3:3" x14ac:dyDescent="0.35">
      <c r="C1449" s="58"/>
    </row>
    <row r="1450" spans="3:3" x14ac:dyDescent="0.35">
      <c r="C1450" s="58"/>
    </row>
    <row r="1451" spans="3:3" x14ac:dyDescent="0.35">
      <c r="C1451" s="58"/>
    </row>
    <row r="1452" spans="3:3" x14ac:dyDescent="0.35">
      <c r="C1452" s="58"/>
    </row>
    <row r="1453" spans="3:3" x14ac:dyDescent="0.35">
      <c r="C1453" s="58"/>
    </row>
    <row r="1454" spans="3:3" x14ac:dyDescent="0.35">
      <c r="C1454" s="58"/>
    </row>
    <row r="1455" spans="3:3" x14ac:dyDescent="0.35">
      <c r="C1455" s="58"/>
    </row>
    <row r="1456" spans="3:3" x14ac:dyDescent="0.35">
      <c r="C1456" s="58"/>
    </row>
    <row r="1457" spans="3:3" x14ac:dyDescent="0.35">
      <c r="C1457" s="58"/>
    </row>
    <row r="1458" spans="3:3" x14ac:dyDescent="0.35">
      <c r="C1458" s="58"/>
    </row>
    <row r="1459" spans="3:3" x14ac:dyDescent="0.35">
      <c r="C1459" s="58"/>
    </row>
    <row r="1460" spans="3:3" x14ac:dyDescent="0.35">
      <c r="C1460" s="58"/>
    </row>
    <row r="1461" spans="3:3" x14ac:dyDescent="0.35">
      <c r="C1461" s="58"/>
    </row>
    <row r="1462" spans="3:3" x14ac:dyDescent="0.35">
      <c r="C1462" s="58"/>
    </row>
    <row r="1463" spans="3:3" x14ac:dyDescent="0.35">
      <c r="C1463" s="58"/>
    </row>
    <row r="1464" spans="3:3" x14ac:dyDescent="0.35">
      <c r="C1464" s="58"/>
    </row>
    <row r="1465" spans="3:3" x14ac:dyDescent="0.35">
      <c r="C1465" s="58"/>
    </row>
    <row r="1466" spans="3:3" x14ac:dyDescent="0.35">
      <c r="C1466" s="58"/>
    </row>
    <row r="1467" spans="3:3" x14ac:dyDescent="0.35">
      <c r="C1467" s="58"/>
    </row>
    <row r="1468" spans="3:3" x14ac:dyDescent="0.35">
      <c r="C1468" s="58"/>
    </row>
    <row r="1469" spans="3:3" x14ac:dyDescent="0.35">
      <c r="C1469" s="58"/>
    </row>
    <row r="1470" spans="3:3" x14ac:dyDescent="0.35">
      <c r="C1470" s="58"/>
    </row>
    <row r="1471" spans="3:3" x14ac:dyDescent="0.35">
      <c r="C1471" s="58"/>
    </row>
    <row r="1472" spans="3:3" x14ac:dyDescent="0.35">
      <c r="C1472" s="58"/>
    </row>
    <row r="1473" spans="3:3" x14ac:dyDescent="0.35">
      <c r="C1473" s="58"/>
    </row>
    <row r="1474" spans="3:3" x14ac:dyDescent="0.35">
      <c r="C1474" s="58"/>
    </row>
    <row r="1475" spans="3:3" x14ac:dyDescent="0.35">
      <c r="C1475" s="58"/>
    </row>
    <row r="1476" spans="3:3" x14ac:dyDescent="0.35">
      <c r="C1476" s="58"/>
    </row>
    <row r="1477" spans="3:3" x14ac:dyDescent="0.35">
      <c r="C1477" s="58"/>
    </row>
    <row r="1478" spans="3:3" x14ac:dyDescent="0.35">
      <c r="C1478" s="58"/>
    </row>
    <row r="1479" spans="3:3" x14ac:dyDescent="0.35">
      <c r="C1479" s="58"/>
    </row>
    <row r="1480" spans="3:3" x14ac:dyDescent="0.35">
      <c r="C1480" s="58"/>
    </row>
    <row r="1481" spans="3:3" x14ac:dyDescent="0.35">
      <c r="C1481" s="58"/>
    </row>
    <row r="1482" spans="3:3" x14ac:dyDescent="0.35">
      <c r="C1482" s="58"/>
    </row>
    <row r="1483" spans="3:3" x14ac:dyDescent="0.35">
      <c r="C1483" s="58"/>
    </row>
    <row r="1484" spans="3:3" x14ac:dyDescent="0.35">
      <c r="C1484" s="58"/>
    </row>
    <row r="1485" spans="3:3" x14ac:dyDescent="0.35">
      <c r="C1485" s="58"/>
    </row>
    <row r="1486" spans="3:3" x14ac:dyDescent="0.35">
      <c r="C1486" s="58"/>
    </row>
    <row r="1487" spans="3:3" x14ac:dyDescent="0.35">
      <c r="C1487" s="58"/>
    </row>
    <row r="1488" spans="3:3" x14ac:dyDescent="0.35">
      <c r="C1488" s="58"/>
    </row>
    <row r="1489" spans="3:3" x14ac:dyDescent="0.35">
      <c r="C1489" s="58"/>
    </row>
    <row r="1490" spans="3:3" x14ac:dyDescent="0.35">
      <c r="C1490" s="58"/>
    </row>
    <row r="1491" spans="3:3" x14ac:dyDescent="0.35">
      <c r="C1491" s="58"/>
    </row>
    <row r="1492" spans="3:3" x14ac:dyDescent="0.35">
      <c r="C1492" s="58"/>
    </row>
    <row r="1493" spans="3:3" x14ac:dyDescent="0.35">
      <c r="C1493" s="58"/>
    </row>
    <row r="1494" spans="3:3" x14ac:dyDescent="0.35">
      <c r="C1494" s="58"/>
    </row>
    <row r="1495" spans="3:3" x14ac:dyDescent="0.35">
      <c r="C1495" s="58"/>
    </row>
    <row r="1496" spans="3:3" x14ac:dyDescent="0.35">
      <c r="C1496" s="58"/>
    </row>
    <row r="1497" spans="3:3" x14ac:dyDescent="0.35">
      <c r="C1497" s="58"/>
    </row>
    <row r="1498" spans="3:3" x14ac:dyDescent="0.35">
      <c r="C1498" s="58"/>
    </row>
    <row r="1499" spans="3:3" x14ac:dyDescent="0.35">
      <c r="C1499" s="58"/>
    </row>
    <row r="1500" spans="3:3" x14ac:dyDescent="0.35">
      <c r="C1500" s="58"/>
    </row>
    <row r="1501" spans="3:3" x14ac:dyDescent="0.35">
      <c r="C1501" s="58"/>
    </row>
    <row r="1502" spans="3:3" x14ac:dyDescent="0.35">
      <c r="C1502" s="58"/>
    </row>
    <row r="1503" spans="3:3" x14ac:dyDescent="0.35">
      <c r="C1503" s="58"/>
    </row>
    <row r="1504" spans="3:3" x14ac:dyDescent="0.35">
      <c r="C1504" s="58"/>
    </row>
    <row r="1505" spans="3:3" x14ac:dyDescent="0.35">
      <c r="C1505" s="58"/>
    </row>
    <row r="1506" spans="3:3" x14ac:dyDescent="0.35">
      <c r="C1506" s="58"/>
    </row>
    <row r="1507" spans="3:3" x14ac:dyDescent="0.35">
      <c r="C1507" s="58"/>
    </row>
    <row r="1508" spans="3:3" x14ac:dyDescent="0.35">
      <c r="C1508" s="58"/>
    </row>
    <row r="1509" spans="3:3" x14ac:dyDescent="0.35">
      <c r="C1509" s="58"/>
    </row>
    <row r="1510" spans="3:3" x14ac:dyDescent="0.35">
      <c r="C1510" s="58"/>
    </row>
    <row r="1511" spans="3:3" x14ac:dyDescent="0.35">
      <c r="C1511" s="58"/>
    </row>
    <row r="1512" spans="3:3" x14ac:dyDescent="0.35">
      <c r="C1512" s="58"/>
    </row>
    <row r="1513" spans="3:3" x14ac:dyDescent="0.35">
      <c r="C1513" s="58"/>
    </row>
    <row r="1514" spans="3:3" x14ac:dyDescent="0.35">
      <c r="C1514" s="58"/>
    </row>
    <row r="1515" spans="3:3" x14ac:dyDescent="0.35">
      <c r="C1515" s="58"/>
    </row>
    <row r="1516" spans="3:3" x14ac:dyDescent="0.35">
      <c r="C1516" s="58"/>
    </row>
    <row r="1517" spans="3:3" x14ac:dyDescent="0.35">
      <c r="C1517" s="58"/>
    </row>
    <row r="1518" spans="3:3" x14ac:dyDescent="0.35">
      <c r="C1518" s="58"/>
    </row>
    <row r="1519" spans="3:3" x14ac:dyDescent="0.35">
      <c r="C1519" s="58"/>
    </row>
    <row r="1520" spans="3:3" x14ac:dyDescent="0.35">
      <c r="C1520" s="58"/>
    </row>
    <row r="1521" spans="3:3" x14ac:dyDescent="0.35">
      <c r="C1521" s="58"/>
    </row>
    <row r="1522" spans="3:3" x14ac:dyDescent="0.35">
      <c r="C1522" s="58"/>
    </row>
    <row r="1523" spans="3:3" x14ac:dyDescent="0.35">
      <c r="C1523" s="58"/>
    </row>
    <row r="1524" spans="3:3" x14ac:dyDescent="0.35">
      <c r="C1524" s="58"/>
    </row>
    <row r="1525" spans="3:3" x14ac:dyDescent="0.35">
      <c r="C1525" s="58"/>
    </row>
    <row r="1526" spans="3:3" x14ac:dyDescent="0.35">
      <c r="C1526" s="58"/>
    </row>
    <row r="1527" spans="3:3" x14ac:dyDescent="0.35">
      <c r="C1527" s="58"/>
    </row>
    <row r="1528" spans="3:3" x14ac:dyDescent="0.35">
      <c r="C1528" s="58"/>
    </row>
    <row r="1529" spans="3:3" x14ac:dyDescent="0.35">
      <c r="C1529" s="58"/>
    </row>
    <row r="1530" spans="3:3" x14ac:dyDescent="0.35">
      <c r="C1530" s="58"/>
    </row>
    <row r="1531" spans="3:3" x14ac:dyDescent="0.35">
      <c r="C1531" s="58"/>
    </row>
    <row r="1532" spans="3:3" x14ac:dyDescent="0.35">
      <c r="C1532" s="58"/>
    </row>
    <row r="1533" spans="3:3" x14ac:dyDescent="0.35">
      <c r="C1533" s="58"/>
    </row>
    <row r="1534" spans="3:3" x14ac:dyDescent="0.35">
      <c r="C1534" s="58"/>
    </row>
    <row r="1535" spans="3:3" x14ac:dyDescent="0.35">
      <c r="C1535" s="58"/>
    </row>
    <row r="1536" spans="3:3" x14ac:dyDescent="0.35">
      <c r="C1536" s="58"/>
    </row>
    <row r="1537" spans="3:3" x14ac:dyDescent="0.35">
      <c r="C1537" s="58"/>
    </row>
    <row r="1538" spans="3:3" x14ac:dyDescent="0.35">
      <c r="C1538" s="58"/>
    </row>
    <row r="1539" spans="3:3" x14ac:dyDescent="0.35">
      <c r="C1539" s="58"/>
    </row>
    <row r="1540" spans="3:3" x14ac:dyDescent="0.35">
      <c r="C1540" s="58"/>
    </row>
    <row r="1541" spans="3:3" x14ac:dyDescent="0.35">
      <c r="C1541" s="58"/>
    </row>
    <row r="1542" spans="3:3" x14ac:dyDescent="0.35">
      <c r="C1542" s="58"/>
    </row>
    <row r="1543" spans="3:3" x14ac:dyDescent="0.35">
      <c r="C1543" s="58"/>
    </row>
    <row r="1544" spans="3:3" x14ac:dyDescent="0.35">
      <c r="C1544" s="58"/>
    </row>
    <row r="1545" spans="3:3" x14ac:dyDescent="0.35">
      <c r="C1545" s="58"/>
    </row>
    <row r="1546" spans="3:3" x14ac:dyDescent="0.35">
      <c r="C1546" s="58"/>
    </row>
    <row r="1547" spans="3:3" x14ac:dyDescent="0.35">
      <c r="C1547" s="58"/>
    </row>
    <row r="1548" spans="3:3" x14ac:dyDescent="0.35">
      <c r="C1548" s="58"/>
    </row>
    <row r="1549" spans="3:3" x14ac:dyDescent="0.35">
      <c r="C1549" s="58"/>
    </row>
    <row r="1550" spans="3:3" x14ac:dyDescent="0.35">
      <c r="C1550" s="58"/>
    </row>
    <row r="1551" spans="3:3" x14ac:dyDescent="0.35">
      <c r="C1551" s="58"/>
    </row>
    <row r="1552" spans="3:3" x14ac:dyDescent="0.35">
      <c r="C1552" s="58"/>
    </row>
    <row r="1553" spans="3:3" x14ac:dyDescent="0.35">
      <c r="C1553" s="58"/>
    </row>
    <row r="1554" spans="3:3" x14ac:dyDescent="0.35">
      <c r="C1554" s="58"/>
    </row>
    <row r="1555" spans="3:3" x14ac:dyDescent="0.35">
      <c r="C1555" s="58"/>
    </row>
    <row r="1556" spans="3:3" x14ac:dyDescent="0.35">
      <c r="C1556" s="58"/>
    </row>
    <row r="1557" spans="3:3" x14ac:dyDescent="0.35">
      <c r="C1557" s="58"/>
    </row>
    <row r="1558" spans="3:3" x14ac:dyDescent="0.35">
      <c r="C1558" s="58"/>
    </row>
    <row r="1559" spans="3:3" x14ac:dyDescent="0.35">
      <c r="C1559" s="58"/>
    </row>
    <row r="1560" spans="3:3" x14ac:dyDescent="0.35">
      <c r="C1560" s="58"/>
    </row>
    <row r="1561" spans="3:3" x14ac:dyDescent="0.35">
      <c r="C1561" s="58"/>
    </row>
    <row r="1562" spans="3:3" x14ac:dyDescent="0.35">
      <c r="C1562" s="58"/>
    </row>
    <row r="1563" spans="3:3" x14ac:dyDescent="0.35">
      <c r="C1563" s="58"/>
    </row>
    <row r="1564" spans="3:3" x14ac:dyDescent="0.35">
      <c r="C1564" s="58"/>
    </row>
    <row r="1565" spans="3:3" x14ac:dyDescent="0.35">
      <c r="C1565" s="58"/>
    </row>
    <row r="1566" spans="3:3" x14ac:dyDescent="0.35">
      <c r="C1566" s="58"/>
    </row>
    <row r="1567" spans="3:3" x14ac:dyDescent="0.35">
      <c r="C1567" s="58"/>
    </row>
    <row r="1568" spans="3:3" x14ac:dyDescent="0.35">
      <c r="C1568" s="58"/>
    </row>
    <row r="1569" spans="3:3" x14ac:dyDescent="0.35">
      <c r="C1569" s="58"/>
    </row>
    <row r="1570" spans="3:3" x14ac:dyDescent="0.35">
      <c r="C1570" s="58"/>
    </row>
    <row r="1571" spans="3:3" x14ac:dyDescent="0.35">
      <c r="C1571" s="58"/>
    </row>
    <row r="1572" spans="3:3" x14ac:dyDescent="0.35">
      <c r="C1572" s="58"/>
    </row>
    <row r="1573" spans="3:3" x14ac:dyDescent="0.35">
      <c r="C1573" s="58"/>
    </row>
    <row r="1574" spans="3:3" x14ac:dyDescent="0.35">
      <c r="C1574" s="58"/>
    </row>
    <row r="1575" spans="3:3" x14ac:dyDescent="0.35">
      <c r="C1575" s="58"/>
    </row>
    <row r="1576" spans="3:3" x14ac:dyDescent="0.35">
      <c r="C1576" s="58"/>
    </row>
    <row r="1577" spans="3:3" x14ac:dyDescent="0.35">
      <c r="C1577" s="58"/>
    </row>
    <row r="1578" spans="3:3" x14ac:dyDescent="0.35">
      <c r="C1578" s="58"/>
    </row>
    <row r="1579" spans="3:3" x14ac:dyDescent="0.35">
      <c r="C1579" s="58"/>
    </row>
    <row r="1580" spans="3:3" x14ac:dyDescent="0.35">
      <c r="C1580" s="58"/>
    </row>
    <row r="1581" spans="3:3" x14ac:dyDescent="0.35">
      <c r="C1581" s="58"/>
    </row>
    <row r="1582" spans="3:3" x14ac:dyDescent="0.35">
      <c r="C1582" s="58"/>
    </row>
    <row r="1583" spans="3:3" x14ac:dyDescent="0.35">
      <c r="C1583" s="58"/>
    </row>
    <row r="1584" spans="3:3" x14ac:dyDescent="0.35">
      <c r="C1584" s="58"/>
    </row>
    <row r="1585" spans="3:3" x14ac:dyDescent="0.35">
      <c r="C1585" s="58"/>
    </row>
    <row r="1586" spans="3:3" x14ac:dyDescent="0.35">
      <c r="C1586" s="58"/>
    </row>
    <row r="1587" spans="3:3" x14ac:dyDescent="0.35">
      <c r="C1587" s="58"/>
    </row>
    <row r="1588" spans="3:3" x14ac:dyDescent="0.35">
      <c r="C1588" s="58"/>
    </row>
    <row r="1589" spans="3:3" x14ac:dyDescent="0.35">
      <c r="C1589" s="58"/>
    </row>
    <row r="1590" spans="3:3" x14ac:dyDescent="0.35">
      <c r="C1590" s="58"/>
    </row>
    <row r="1591" spans="3:3" x14ac:dyDescent="0.35">
      <c r="C1591" s="58"/>
    </row>
    <row r="1592" spans="3:3" x14ac:dyDescent="0.35">
      <c r="C1592" s="58"/>
    </row>
    <row r="1593" spans="3:3" x14ac:dyDescent="0.35">
      <c r="C1593" s="58"/>
    </row>
    <row r="1594" spans="3:3" x14ac:dyDescent="0.35">
      <c r="C1594" s="58"/>
    </row>
    <row r="1595" spans="3:3" x14ac:dyDescent="0.35">
      <c r="C1595" s="58"/>
    </row>
    <row r="1596" spans="3:3" x14ac:dyDescent="0.35">
      <c r="C1596" s="58"/>
    </row>
    <row r="1597" spans="3:3" x14ac:dyDescent="0.35">
      <c r="C1597" s="58"/>
    </row>
    <row r="1598" spans="3:3" x14ac:dyDescent="0.35">
      <c r="C1598" s="58"/>
    </row>
    <row r="1599" spans="3:3" x14ac:dyDescent="0.35">
      <c r="C1599" s="58"/>
    </row>
    <row r="1600" spans="3:3" x14ac:dyDescent="0.35">
      <c r="C1600" s="58"/>
    </row>
    <row r="1601" spans="3:3" x14ac:dyDescent="0.35">
      <c r="C1601" s="58"/>
    </row>
    <row r="1602" spans="3:3" x14ac:dyDescent="0.35">
      <c r="C1602" s="58"/>
    </row>
    <row r="1603" spans="3:3" x14ac:dyDescent="0.35">
      <c r="C1603" s="58"/>
    </row>
    <row r="1604" spans="3:3" x14ac:dyDescent="0.35">
      <c r="C1604" s="58"/>
    </row>
    <row r="1605" spans="3:3" x14ac:dyDescent="0.35">
      <c r="C1605" s="58"/>
    </row>
    <row r="1606" spans="3:3" x14ac:dyDescent="0.35">
      <c r="C1606" s="58"/>
    </row>
    <row r="1607" spans="3:3" x14ac:dyDescent="0.35">
      <c r="C1607" s="58"/>
    </row>
    <row r="1608" spans="3:3" x14ac:dyDescent="0.35">
      <c r="C1608" s="58"/>
    </row>
    <row r="1609" spans="3:3" x14ac:dyDescent="0.35">
      <c r="C1609" s="58"/>
    </row>
    <row r="1610" spans="3:3" x14ac:dyDescent="0.35">
      <c r="C1610" s="58"/>
    </row>
    <row r="1611" spans="3:3" x14ac:dyDescent="0.35">
      <c r="C1611" s="58"/>
    </row>
    <row r="1612" spans="3:3" x14ac:dyDescent="0.35">
      <c r="C1612" s="58"/>
    </row>
    <row r="1613" spans="3:3" x14ac:dyDescent="0.35">
      <c r="C1613" s="58"/>
    </row>
    <row r="1614" spans="3:3" x14ac:dyDescent="0.35">
      <c r="C1614" s="58"/>
    </row>
    <row r="1615" spans="3:3" x14ac:dyDescent="0.35">
      <c r="C1615" s="58"/>
    </row>
    <row r="1616" spans="3:3" x14ac:dyDescent="0.35">
      <c r="C1616" s="58"/>
    </row>
    <row r="1617" spans="3:3" x14ac:dyDescent="0.35">
      <c r="C1617" s="58"/>
    </row>
    <row r="1618" spans="3:3" x14ac:dyDescent="0.35">
      <c r="C1618" s="58"/>
    </row>
    <row r="1619" spans="3:3" x14ac:dyDescent="0.35">
      <c r="C1619" s="58"/>
    </row>
    <row r="1620" spans="3:3" x14ac:dyDescent="0.35">
      <c r="C1620" s="58"/>
    </row>
    <row r="1621" spans="3:3" x14ac:dyDescent="0.35">
      <c r="C1621" s="58"/>
    </row>
    <row r="1622" spans="3:3" x14ac:dyDescent="0.35">
      <c r="C1622" s="58"/>
    </row>
    <row r="1623" spans="3:3" x14ac:dyDescent="0.35">
      <c r="C1623" s="58"/>
    </row>
    <row r="1624" spans="3:3" x14ac:dyDescent="0.35">
      <c r="C1624" s="58"/>
    </row>
    <row r="1625" spans="3:3" x14ac:dyDescent="0.35">
      <c r="C1625" s="58"/>
    </row>
    <row r="1626" spans="3:3" x14ac:dyDescent="0.35">
      <c r="C1626" s="58"/>
    </row>
    <row r="1627" spans="3:3" x14ac:dyDescent="0.35">
      <c r="C1627" s="58"/>
    </row>
    <row r="1628" spans="3:3" x14ac:dyDescent="0.35">
      <c r="C1628" s="58"/>
    </row>
    <row r="1629" spans="3:3" x14ac:dyDescent="0.35">
      <c r="C1629" s="58"/>
    </row>
    <row r="1630" spans="3:3" x14ac:dyDescent="0.35">
      <c r="C1630" s="58"/>
    </row>
    <row r="1631" spans="3:3" x14ac:dyDescent="0.35">
      <c r="C1631" s="58"/>
    </row>
    <row r="1632" spans="3:3" x14ac:dyDescent="0.35">
      <c r="C1632" s="58"/>
    </row>
    <row r="1633" spans="3:3" x14ac:dyDescent="0.35">
      <c r="C1633" s="58"/>
    </row>
    <row r="1634" spans="3:3" x14ac:dyDescent="0.35">
      <c r="C1634" s="58"/>
    </row>
    <row r="1635" spans="3:3" x14ac:dyDescent="0.35">
      <c r="C1635" s="58"/>
    </row>
    <row r="1636" spans="3:3" x14ac:dyDescent="0.35">
      <c r="C1636" s="58"/>
    </row>
    <row r="1637" spans="3:3" x14ac:dyDescent="0.35">
      <c r="C1637" s="58"/>
    </row>
    <row r="1638" spans="3:3" x14ac:dyDescent="0.35">
      <c r="C1638" s="58"/>
    </row>
    <row r="1639" spans="3:3" x14ac:dyDescent="0.35">
      <c r="C1639" s="58"/>
    </row>
    <row r="1640" spans="3:3" x14ac:dyDescent="0.35">
      <c r="C1640" s="58"/>
    </row>
    <row r="1641" spans="3:3" x14ac:dyDescent="0.35">
      <c r="C1641" s="58"/>
    </row>
    <row r="1642" spans="3:3" x14ac:dyDescent="0.35">
      <c r="C1642" s="58"/>
    </row>
    <row r="1643" spans="3:3" x14ac:dyDescent="0.35">
      <c r="C1643" s="58"/>
    </row>
    <row r="1644" spans="3:3" x14ac:dyDescent="0.35">
      <c r="C1644" s="58"/>
    </row>
    <row r="1645" spans="3:3" x14ac:dyDescent="0.35">
      <c r="C1645" s="58"/>
    </row>
    <row r="1646" spans="3:3" x14ac:dyDescent="0.35">
      <c r="C1646" s="58"/>
    </row>
    <row r="1647" spans="3:3" x14ac:dyDescent="0.35">
      <c r="C1647" s="58"/>
    </row>
    <row r="1648" spans="3:3" x14ac:dyDescent="0.35">
      <c r="C1648" s="58"/>
    </row>
    <row r="1649" spans="3:3" x14ac:dyDescent="0.35">
      <c r="C1649" s="58"/>
    </row>
    <row r="1650" spans="3:3" x14ac:dyDescent="0.35">
      <c r="C1650" s="58"/>
    </row>
    <row r="1651" spans="3:3" x14ac:dyDescent="0.35">
      <c r="C1651" s="58"/>
    </row>
    <row r="1652" spans="3:3" x14ac:dyDescent="0.35">
      <c r="C1652" s="58"/>
    </row>
    <row r="1653" spans="3:3" x14ac:dyDescent="0.35">
      <c r="C1653" s="58"/>
    </row>
    <row r="1654" spans="3:3" x14ac:dyDescent="0.35">
      <c r="C1654" s="58"/>
    </row>
    <row r="1655" spans="3:3" x14ac:dyDescent="0.35">
      <c r="C1655" s="58"/>
    </row>
    <row r="1656" spans="3:3" x14ac:dyDescent="0.35">
      <c r="C1656" s="58"/>
    </row>
    <row r="1657" spans="3:3" x14ac:dyDescent="0.35">
      <c r="C1657" s="58"/>
    </row>
    <row r="1658" spans="3:3" x14ac:dyDescent="0.35">
      <c r="C1658" s="58"/>
    </row>
    <row r="1659" spans="3:3" x14ac:dyDescent="0.35">
      <c r="C1659" s="58"/>
    </row>
    <row r="1660" spans="3:3" x14ac:dyDescent="0.35">
      <c r="C1660" s="58"/>
    </row>
    <row r="1661" spans="3:3" x14ac:dyDescent="0.35">
      <c r="C1661" s="58"/>
    </row>
    <row r="1662" spans="3:3" x14ac:dyDescent="0.35">
      <c r="C1662" s="58"/>
    </row>
    <row r="1663" spans="3:3" x14ac:dyDescent="0.35">
      <c r="C1663" s="58"/>
    </row>
    <row r="1664" spans="3:3" x14ac:dyDescent="0.35">
      <c r="C1664" s="58"/>
    </row>
    <row r="1665" spans="3:3" x14ac:dyDescent="0.35">
      <c r="C1665" s="58"/>
    </row>
    <row r="1666" spans="3:3" x14ac:dyDescent="0.35">
      <c r="C1666" s="58"/>
    </row>
    <row r="1667" spans="3:3" x14ac:dyDescent="0.35">
      <c r="C1667" s="58"/>
    </row>
    <row r="1668" spans="3:3" x14ac:dyDescent="0.35">
      <c r="C1668" s="58"/>
    </row>
    <row r="1669" spans="3:3" x14ac:dyDescent="0.35">
      <c r="C1669" s="58"/>
    </row>
    <row r="1670" spans="3:3" x14ac:dyDescent="0.35">
      <c r="C1670" s="58"/>
    </row>
    <row r="1671" spans="3:3" x14ac:dyDescent="0.35">
      <c r="C1671" s="58"/>
    </row>
    <row r="1672" spans="3:3" x14ac:dyDescent="0.35">
      <c r="C1672" s="58"/>
    </row>
    <row r="1673" spans="3:3" x14ac:dyDescent="0.35">
      <c r="C1673" s="58"/>
    </row>
    <row r="1674" spans="3:3" x14ac:dyDescent="0.35">
      <c r="C1674" s="58"/>
    </row>
    <row r="1675" spans="3:3" x14ac:dyDescent="0.35">
      <c r="C1675" s="58"/>
    </row>
    <row r="1676" spans="3:3" x14ac:dyDescent="0.35">
      <c r="C1676" s="58"/>
    </row>
    <row r="1677" spans="3:3" x14ac:dyDescent="0.35">
      <c r="C1677" s="58"/>
    </row>
    <row r="1678" spans="3:3" x14ac:dyDescent="0.35">
      <c r="C1678" s="58"/>
    </row>
    <row r="1679" spans="3:3" x14ac:dyDescent="0.35">
      <c r="C1679" s="58"/>
    </row>
    <row r="1680" spans="3:3" x14ac:dyDescent="0.35">
      <c r="C1680" s="58"/>
    </row>
    <row r="1681" spans="3:3" x14ac:dyDescent="0.35">
      <c r="C1681" s="58"/>
    </row>
    <row r="1682" spans="3:3" x14ac:dyDescent="0.35">
      <c r="C1682" s="58"/>
    </row>
    <row r="1683" spans="3:3" x14ac:dyDescent="0.35">
      <c r="C1683" s="58"/>
    </row>
    <row r="1684" spans="3:3" x14ac:dyDescent="0.35">
      <c r="C1684" s="58"/>
    </row>
    <row r="1685" spans="3:3" x14ac:dyDescent="0.35">
      <c r="C1685" s="58"/>
    </row>
    <row r="1686" spans="3:3" x14ac:dyDescent="0.35">
      <c r="C1686" s="58"/>
    </row>
    <row r="1687" spans="3:3" x14ac:dyDescent="0.35">
      <c r="C1687" s="58"/>
    </row>
    <row r="1688" spans="3:3" x14ac:dyDescent="0.35">
      <c r="C1688" s="58"/>
    </row>
    <row r="1689" spans="3:3" x14ac:dyDescent="0.35">
      <c r="C1689" s="58"/>
    </row>
    <row r="1690" spans="3:3" x14ac:dyDescent="0.35">
      <c r="C1690" s="58"/>
    </row>
    <row r="1691" spans="3:3" x14ac:dyDescent="0.35">
      <c r="C1691" s="58"/>
    </row>
    <row r="1692" spans="3:3" x14ac:dyDescent="0.35">
      <c r="C1692" s="58"/>
    </row>
    <row r="1693" spans="3:3" x14ac:dyDescent="0.35">
      <c r="C1693" s="58"/>
    </row>
    <row r="1694" spans="3:3" x14ac:dyDescent="0.35">
      <c r="C1694" s="58"/>
    </row>
    <row r="1695" spans="3:3" x14ac:dyDescent="0.35">
      <c r="C1695" s="58"/>
    </row>
    <row r="1696" spans="3:3" x14ac:dyDescent="0.35">
      <c r="C1696" s="58"/>
    </row>
    <row r="1697" spans="3:3" x14ac:dyDescent="0.35">
      <c r="C1697" s="58"/>
    </row>
    <row r="1698" spans="3:3" x14ac:dyDescent="0.35">
      <c r="C1698" s="58"/>
    </row>
    <row r="1699" spans="3:3" x14ac:dyDescent="0.35">
      <c r="C1699" s="58"/>
    </row>
    <row r="1700" spans="3:3" x14ac:dyDescent="0.35">
      <c r="C1700" s="58"/>
    </row>
    <row r="1701" spans="3:3" x14ac:dyDescent="0.35">
      <c r="C1701" s="58"/>
    </row>
    <row r="1702" spans="3:3" x14ac:dyDescent="0.35">
      <c r="C1702" s="58"/>
    </row>
    <row r="1703" spans="3:3" x14ac:dyDescent="0.35">
      <c r="C1703" s="58"/>
    </row>
    <row r="1704" spans="3:3" x14ac:dyDescent="0.35">
      <c r="C1704" s="58"/>
    </row>
    <row r="1705" spans="3:3" x14ac:dyDescent="0.35">
      <c r="C1705" s="58"/>
    </row>
    <row r="1706" spans="3:3" x14ac:dyDescent="0.35">
      <c r="C1706" s="58"/>
    </row>
    <row r="1707" spans="3:3" x14ac:dyDescent="0.35">
      <c r="C1707" s="58"/>
    </row>
    <row r="1708" spans="3:3" x14ac:dyDescent="0.35">
      <c r="C1708" s="58"/>
    </row>
    <row r="1709" spans="3:3" x14ac:dyDescent="0.35">
      <c r="C1709" s="58"/>
    </row>
    <row r="1710" spans="3:3" x14ac:dyDescent="0.35">
      <c r="C1710" s="58"/>
    </row>
    <row r="1711" spans="3:3" x14ac:dyDescent="0.35">
      <c r="C1711" s="58"/>
    </row>
    <row r="1712" spans="3:3" x14ac:dyDescent="0.35">
      <c r="C1712" s="58"/>
    </row>
    <row r="1713" spans="3:3" x14ac:dyDescent="0.35">
      <c r="C1713" s="58"/>
    </row>
    <row r="1714" spans="3:3" x14ac:dyDescent="0.35">
      <c r="C1714" s="58"/>
    </row>
    <row r="1715" spans="3:3" x14ac:dyDescent="0.35">
      <c r="C1715" s="58"/>
    </row>
    <row r="1716" spans="3:3" x14ac:dyDescent="0.35">
      <c r="C1716" s="58"/>
    </row>
    <row r="1717" spans="3:3" x14ac:dyDescent="0.35">
      <c r="C1717" s="58"/>
    </row>
    <row r="1718" spans="3:3" x14ac:dyDescent="0.35">
      <c r="C1718" s="58"/>
    </row>
    <row r="1719" spans="3:3" x14ac:dyDescent="0.35">
      <c r="C1719" s="58"/>
    </row>
    <row r="1720" spans="3:3" x14ac:dyDescent="0.35">
      <c r="C1720" s="58"/>
    </row>
    <row r="1721" spans="3:3" x14ac:dyDescent="0.35">
      <c r="C1721" s="58"/>
    </row>
    <row r="1722" spans="3:3" x14ac:dyDescent="0.35">
      <c r="C1722" s="58"/>
    </row>
    <row r="1723" spans="3:3" x14ac:dyDescent="0.35">
      <c r="C1723" s="58"/>
    </row>
    <row r="1724" spans="3:3" x14ac:dyDescent="0.35">
      <c r="C1724" s="58"/>
    </row>
    <row r="1725" spans="3:3" x14ac:dyDescent="0.35">
      <c r="C1725" s="58"/>
    </row>
    <row r="1726" spans="3:3" x14ac:dyDescent="0.35">
      <c r="C1726" s="58"/>
    </row>
    <row r="1727" spans="3:3" x14ac:dyDescent="0.35">
      <c r="C1727" s="58"/>
    </row>
    <row r="1728" spans="3:3" x14ac:dyDescent="0.35">
      <c r="C1728" s="58"/>
    </row>
    <row r="1729" spans="3:3" x14ac:dyDescent="0.35">
      <c r="C1729" s="58"/>
    </row>
    <row r="1730" spans="3:3" x14ac:dyDescent="0.35">
      <c r="C1730" s="58"/>
    </row>
    <row r="1731" spans="3:3" x14ac:dyDescent="0.35">
      <c r="C1731" s="58"/>
    </row>
    <row r="1732" spans="3:3" x14ac:dyDescent="0.35">
      <c r="C1732" s="58"/>
    </row>
    <row r="1733" spans="3:3" x14ac:dyDescent="0.35">
      <c r="C1733" s="58"/>
    </row>
    <row r="1734" spans="3:3" x14ac:dyDescent="0.35">
      <c r="C1734" s="58"/>
    </row>
    <row r="1735" spans="3:3" x14ac:dyDescent="0.35">
      <c r="C1735" s="58"/>
    </row>
    <row r="1736" spans="3:3" x14ac:dyDescent="0.35">
      <c r="C1736" s="58"/>
    </row>
    <row r="1737" spans="3:3" x14ac:dyDescent="0.35">
      <c r="C1737" s="58"/>
    </row>
    <row r="1738" spans="3:3" x14ac:dyDescent="0.35">
      <c r="C1738" s="58"/>
    </row>
    <row r="1739" spans="3:3" x14ac:dyDescent="0.35">
      <c r="C1739" s="58"/>
    </row>
    <row r="1740" spans="3:3" x14ac:dyDescent="0.35">
      <c r="C1740" s="58"/>
    </row>
    <row r="1741" spans="3:3" x14ac:dyDescent="0.35">
      <c r="C1741" s="58"/>
    </row>
    <row r="1742" spans="3:3" x14ac:dyDescent="0.35">
      <c r="C1742" s="58"/>
    </row>
    <row r="1743" spans="3:3" x14ac:dyDescent="0.35">
      <c r="C1743" s="58"/>
    </row>
    <row r="1744" spans="3:3" x14ac:dyDescent="0.35">
      <c r="C1744" s="58"/>
    </row>
    <row r="1745" spans="3:3" x14ac:dyDescent="0.35">
      <c r="C1745" s="58"/>
    </row>
    <row r="1746" spans="3:3" x14ac:dyDescent="0.35">
      <c r="C1746" s="58"/>
    </row>
    <row r="1747" spans="3:3" x14ac:dyDescent="0.35">
      <c r="C1747" s="58"/>
    </row>
    <row r="1748" spans="3:3" x14ac:dyDescent="0.35">
      <c r="C1748" s="58"/>
    </row>
    <row r="1749" spans="3:3" x14ac:dyDescent="0.35">
      <c r="C1749" s="58"/>
    </row>
    <row r="1750" spans="3:3" x14ac:dyDescent="0.35">
      <c r="C1750" s="58"/>
    </row>
    <row r="1751" spans="3:3" x14ac:dyDescent="0.35">
      <c r="C1751" s="58"/>
    </row>
    <row r="1752" spans="3:3" x14ac:dyDescent="0.35">
      <c r="C1752" s="58"/>
    </row>
    <row r="1753" spans="3:3" x14ac:dyDescent="0.35">
      <c r="C1753" s="58"/>
    </row>
    <row r="1754" spans="3:3" x14ac:dyDescent="0.35">
      <c r="C1754" s="58"/>
    </row>
    <row r="1755" spans="3:3" x14ac:dyDescent="0.35">
      <c r="C1755" s="58"/>
    </row>
    <row r="1756" spans="3:3" x14ac:dyDescent="0.35">
      <c r="C1756" s="58"/>
    </row>
    <row r="1757" spans="3:3" x14ac:dyDescent="0.35">
      <c r="C1757" s="58"/>
    </row>
    <row r="1758" spans="3:3" x14ac:dyDescent="0.35">
      <c r="C1758" s="58"/>
    </row>
    <row r="1759" spans="3:3" x14ac:dyDescent="0.35">
      <c r="C1759" s="58"/>
    </row>
    <row r="1760" spans="3:3" x14ac:dyDescent="0.35">
      <c r="C1760" s="58"/>
    </row>
    <row r="1761" spans="3:3" x14ac:dyDescent="0.35">
      <c r="C1761" s="58"/>
    </row>
    <row r="1762" spans="3:3" x14ac:dyDescent="0.35">
      <c r="C1762" s="58"/>
    </row>
    <row r="1763" spans="3:3" x14ac:dyDescent="0.35">
      <c r="C1763" s="58"/>
    </row>
    <row r="1764" spans="3:3" x14ac:dyDescent="0.35">
      <c r="C1764" s="58"/>
    </row>
    <row r="1765" spans="3:3" x14ac:dyDescent="0.35">
      <c r="C1765" s="58"/>
    </row>
    <row r="1766" spans="3:3" x14ac:dyDescent="0.35">
      <c r="C1766" s="58"/>
    </row>
    <row r="1767" spans="3:3" x14ac:dyDescent="0.35">
      <c r="C1767" s="58"/>
    </row>
    <row r="1768" spans="3:3" x14ac:dyDescent="0.35">
      <c r="C1768" s="58"/>
    </row>
    <row r="1769" spans="3:3" x14ac:dyDescent="0.35">
      <c r="C1769" s="58"/>
    </row>
    <row r="1770" spans="3:3" x14ac:dyDescent="0.35">
      <c r="C1770" s="58"/>
    </row>
    <row r="1771" spans="3:3" x14ac:dyDescent="0.35">
      <c r="C1771" s="58"/>
    </row>
    <row r="1772" spans="3:3" x14ac:dyDescent="0.35">
      <c r="C1772" s="58"/>
    </row>
    <row r="1773" spans="3:3" x14ac:dyDescent="0.35">
      <c r="C1773" s="58"/>
    </row>
    <row r="1774" spans="3:3" x14ac:dyDescent="0.35">
      <c r="C1774" s="58"/>
    </row>
    <row r="1775" spans="3:3" x14ac:dyDescent="0.35">
      <c r="C1775" s="58"/>
    </row>
    <row r="1776" spans="3:3" x14ac:dyDescent="0.35">
      <c r="C1776" s="58"/>
    </row>
    <row r="1777" spans="3:3" x14ac:dyDescent="0.35">
      <c r="C1777" s="58"/>
    </row>
    <row r="1778" spans="3:3" x14ac:dyDescent="0.35">
      <c r="C1778" s="58"/>
    </row>
    <row r="1779" spans="3:3" x14ac:dyDescent="0.35">
      <c r="C1779" s="58"/>
    </row>
    <row r="1780" spans="3:3" x14ac:dyDescent="0.35">
      <c r="C1780" s="58"/>
    </row>
    <row r="1781" spans="3:3" x14ac:dyDescent="0.35">
      <c r="C1781" s="58"/>
    </row>
    <row r="1782" spans="3:3" x14ac:dyDescent="0.35">
      <c r="C1782" s="58"/>
    </row>
    <row r="1783" spans="3:3" x14ac:dyDescent="0.35">
      <c r="C1783" s="58"/>
    </row>
    <row r="1784" spans="3:3" x14ac:dyDescent="0.35">
      <c r="C1784" s="58"/>
    </row>
    <row r="1785" spans="3:3" x14ac:dyDescent="0.35">
      <c r="C1785" s="58"/>
    </row>
    <row r="1786" spans="3:3" x14ac:dyDescent="0.35">
      <c r="C1786" s="58"/>
    </row>
    <row r="1787" spans="3:3" x14ac:dyDescent="0.35">
      <c r="C1787" s="58"/>
    </row>
    <row r="1788" spans="3:3" x14ac:dyDescent="0.35">
      <c r="C1788" s="58"/>
    </row>
    <row r="1789" spans="3:3" x14ac:dyDescent="0.35">
      <c r="C1789" s="58"/>
    </row>
    <row r="1790" spans="3:3" x14ac:dyDescent="0.35">
      <c r="C1790" s="58"/>
    </row>
    <row r="1791" spans="3:3" x14ac:dyDescent="0.35">
      <c r="C1791" s="58"/>
    </row>
    <row r="1792" spans="3:3" x14ac:dyDescent="0.35">
      <c r="C1792" s="58"/>
    </row>
    <row r="1793" spans="3:3" x14ac:dyDescent="0.35">
      <c r="C1793" s="58"/>
    </row>
    <row r="1794" spans="3:3" x14ac:dyDescent="0.35">
      <c r="C1794" s="58"/>
    </row>
    <row r="1795" spans="3:3" x14ac:dyDescent="0.35">
      <c r="C1795" s="58"/>
    </row>
    <row r="1796" spans="3:3" x14ac:dyDescent="0.35">
      <c r="C1796" s="58"/>
    </row>
    <row r="1797" spans="3:3" x14ac:dyDescent="0.35">
      <c r="C1797" s="58"/>
    </row>
    <row r="1798" spans="3:3" x14ac:dyDescent="0.35">
      <c r="C1798" s="58"/>
    </row>
    <row r="1799" spans="3:3" x14ac:dyDescent="0.35">
      <c r="C1799" s="58"/>
    </row>
    <row r="1800" spans="3:3" x14ac:dyDescent="0.35">
      <c r="C1800" s="58"/>
    </row>
    <row r="1801" spans="3:3" x14ac:dyDescent="0.35">
      <c r="C1801" s="58"/>
    </row>
    <row r="1802" spans="3:3" x14ac:dyDescent="0.35">
      <c r="C1802" s="58"/>
    </row>
    <row r="1803" spans="3:3" x14ac:dyDescent="0.35">
      <c r="C1803" s="58"/>
    </row>
    <row r="1804" spans="3:3" x14ac:dyDescent="0.35">
      <c r="C1804" s="58"/>
    </row>
    <row r="1805" spans="3:3" x14ac:dyDescent="0.35">
      <c r="C1805" s="58"/>
    </row>
    <row r="1806" spans="3:3" x14ac:dyDescent="0.35">
      <c r="C1806" s="58"/>
    </row>
    <row r="1807" spans="3:3" x14ac:dyDescent="0.35">
      <c r="C1807" s="58"/>
    </row>
    <row r="1808" spans="3:3" x14ac:dyDescent="0.35">
      <c r="C1808" s="58"/>
    </row>
    <row r="1809" spans="3:3" x14ac:dyDescent="0.35">
      <c r="C1809" s="58"/>
    </row>
    <row r="1810" spans="3:3" x14ac:dyDescent="0.35">
      <c r="C1810" s="58"/>
    </row>
    <row r="1811" spans="3:3" x14ac:dyDescent="0.35">
      <c r="C1811" s="58"/>
    </row>
    <row r="1812" spans="3:3" x14ac:dyDescent="0.35">
      <c r="C1812" s="58"/>
    </row>
    <row r="1813" spans="3:3" x14ac:dyDescent="0.35">
      <c r="C1813" s="58"/>
    </row>
    <row r="1814" spans="3:3" x14ac:dyDescent="0.35">
      <c r="C1814" s="58"/>
    </row>
    <row r="1815" spans="3:3" x14ac:dyDescent="0.35">
      <c r="C1815" s="58"/>
    </row>
    <row r="1816" spans="3:3" x14ac:dyDescent="0.35">
      <c r="C1816" s="58"/>
    </row>
    <row r="1817" spans="3:3" x14ac:dyDescent="0.35">
      <c r="C1817" s="58"/>
    </row>
    <row r="1818" spans="3:3" x14ac:dyDescent="0.35">
      <c r="C1818" s="58"/>
    </row>
    <row r="1819" spans="3:3" x14ac:dyDescent="0.35">
      <c r="C1819" s="58"/>
    </row>
    <row r="1820" spans="3:3" x14ac:dyDescent="0.35">
      <c r="C1820" s="58"/>
    </row>
    <row r="1821" spans="3:3" x14ac:dyDescent="0.35">
      <c r="C1821" s="58"/>
    </row>
    <row r="1822" spans="3:3" x14ac:dyDescent="0.35">
      <c r="C1822" s="58"/>
    </row>
    <row r="1823" spans="3:3" x14ac:dyDescent="0.35">
      <c r="C1823" s="58"/>
    </row>
    <row r="1824" spans="3:3" x14ac:dyDescent="0.35">
      <c r="C1824" s="58"/>
    </row>
    <row r="1825" spans="3:3" x14ac:dyDescent="0.35">
      <c r="C1825" s="58"/>
    </row>
    <row r="1826" spans="3:3" x14ac:dyDescent="0.35">
      <c r="C1826" s="58"/>
    </row>
    <row r="1827" spans="3:3" x14ac:dyDescent="0.35">
      <c r="C1827" s="58"/>
    </row>
    <row r="1828" spans="3:3" x14ac:dyDescent="0.35">
      <c r="C1828" s="58"/>
    </row>
    <row r="1829" spans="3:3" x14ac:dyDescent="0.35">
      <c r="C1829" s="58"/>
    </row>
    <row r="1830" spans="3:3" x14ac:dyDescent="0.35">
      <c r="C1830" s="58"/>
    </row>
    <row r="1831" spans="3:3" x14ac:dyDescent="0.35">
      <c r="C1831" s="58"/>
    </row>
    <row r="1832" spans="3:3" x14ac:dyDescent="0.35">
      <c r="C1832" s="58"/>
    </row>
    <row r="1833" spans="3:3" x14ac:dyDescent="0.35">
      <c r="C1833" s="58"/>
    </row>
    <row r="1834" spans="3:3" x14ac:dyDescent="0.35">
      <c r="C1834" s="58"/>
    </row>
    <row r="1835" spans="3:3" x14ac:dyDescent="0.35">
      <c r="C1835" s="58"/>
    </row>
    <row r="1836" spans="3:3" x14ac:dyDescent="0.35">
      <c r="C1836" s="58"/>
    </row>
    <row r="1837" spans="3:3" x14ac:dyDescent="0.35">
      <c r="C1837" s="58"/>
    </row>
    <row r="1838" spans="3:3" x14ac:dyDescent="0.35">
      <c r="C1838" s="58"/>
    </row>
    <row r="1839" spans="3:3" x14ac:dyDescent="0.35">
      <c r="C1839" s="58"/>
    </row>
    <row r="1840" spans="3:3" x14ac:dyDescent="0.35">
      <c r="C1840" s="58"/>
    </row>
    <row r="1841" spans="3:3" x14ac:dyDescent="0.35">
      <c r="C1841" s="58"/>
    </row>
    <row r="1842" spans="3:3" x14ac:dyDescent="0.35">
      <c r="C1842" s="58"/>
    </row>
    <row r="1843" spans="3:3" x14ac:dyDescent="0.35">
      <c r="C1843" s="58"/>
    </row>
    <row r="1844" spans="3:3" x14ac:dyDescent="0.35">
      <c r="C1844" s="58"/>
    </row>
    <row r="1845" spans="3:3" x14ac:dyDescent="0.35">
      <c r="C1845" s="58"/>
    </row>
    <row r="1846" spans="3:3" x14ac:dyDescent="0.35">
      <c r="C1846" s="58"/>
    </row>
    <row r="1847" spans="3:3" x14ac:dyDescent="0.35">
      <c r="C1847" s="58"/>
    </row>
    <row r="1848" spans="3:3" x14ac:dyDescent="0.35">
      <c r="C1848" s="58"/>
    </row>
    <row r="1849" spans="3:3" x14ac:dyDescent="0.35">
      <c r="C1849" s="58"/>
    </row>
    <row r="1850" spans="3:3" x14ac:dyDescent="0.35">
      <c r="C1850" s="58"/>
    </row>
    <row r="1851" spans="3:3" x14ac:dyDescent="0.35">
      <c r="C1851" s="58"/>
    </row>
    <row r="1852" spans="3:3" x14ac:dyDescent="0.35">
      <c r="C1852" s="58"/>
    </row>
    <row r="1853" spans="3:3" x14ac:dyDescent="0.35">
      <c r="C1853" s="58"/>
    </row>
    <row r="1854" spans="3:3" x14ac:dyDescent="0.35">
      <c r="C1854" s="58"/>
    </row>
    <row r="1855" spans="3:3" x14ac:dyDescent="0.35">
      <c r="C1855" s="58"/>
    </row>
    <row r="1856" spans="3:3" x14ac:dyDescent="0.35">
      <c r="C1856" s="58"/>
    </row>
    <row r="1857" spans="3:3" x14ac:dyDescent="0.35">
      <c r="C1857" s="58"/>
    </row>
    <row r="1858" spans="3:3" x14ac:dyDescent="0.35">
      <c r="C1858" s="58"/>
    </row>
    <row r="1859" spans="3:3" x14ac:dyDescent="0.35">
      <c r="C1859" s="58"/>
    </row>
    <row r="1860" spans="3:3" x14ac:dyDescent="0.35">
      <c r="C1860" s="58"/>
    </row>
    <row r="1861" spans="3:3" x14ac:dyDescent="0.35">
      <c r="C1861" s="58"/>
    </row>
    <row r="1862" spans="3:3" x14ac:dyDescent="0.35">
      <c r="C1862" s="58"/>
    </row>
    <row r="1863" spans="3:3" x14ac:dyDescent="0.35">
      <c r="C1863" s="58"/>
    </row>
    <row r="1864" spans="3:3" x14ac:dyDescent="0.35">
      <c r="C1864" s="58"/>
    </row>
    <row r="1865" spans="3:3" x14ac:dyDescent="0.35">
      <c r="C1865" s="58"/>
    </row>
    <row r="1866" spans="3:3" x14ac:dyDescent="0.35">
      <c r="C1866" s="58"/>
    </row>
    <row r="1867" spans="3:3" x14ac:dyDescent="0.35">
      <c r="C1867" s="58"/>
    </row>
    <row r="1868" spans="3:3" x14ac:dyDescent="0.35">
      <c r="C1868" s="58"/>
    </row>
    <row r="1869" spans="3:3" x14ac:dyDescent="0.35">
      <c r="C1869" s="58"/>
    </row>
    <row r="1870" spans="3:3" x14ac:dyDescent="0.35">
      <c r="C1870" s="58"/>
    </row>
    <row r="1871" spans="3:3" x14ac:dyDescent="0.35">
      <c r="C1871" s="58"/>
    </row>
    <row r="1872" spans="3:3" x14ac:dyDescent="0.35">
      <c r="C1872" s="58"/>
    </row>
    <row r="1873" spans="3:3" x14ac:dyDescent="0.35">
      <c r="C1873" s="58"/>
    </row>
    <row r="1874" spans="3:3" x14ac:dyDescent="0.35">
      <c r="C1874" s="58"/>
    </row>
    <row r="1875" spans="3:3" x14ac:dyDescent="0.35">
      <c r="C1875" s="58"/>
    </row>
    <row r="1876" spans="3:3" x14ac:dyDescent="0.35">
      <c r="C1876" s="58"/>
    </row>
    <row r="1877" spans="3:3" x14ac:dyDescent="0.35">
      <c r="C1877" s="58"/>
    </row>
    <row r="1878" spans="3:3" x14ac:dyDescent="0.35">
      <c r="C1878" s="58"/>
    </row>
    <row r="1879" spans="3:3" x14ac:dyDescent="0.35">
      <c r="C1879" s="58"/>
    </row>
    <row r="1880" spans="3:3" x14ac:dyDescent="0.35">
      <c r="C1880" s="58"/>
    </row>
    <row r="1881" spans="3:3" x14ac:dyDescent="0.35">
      <c r="C1881" s="58"/>
    </row>
    <row r="1882" spans="3:3" x14ac:dyDescent="0.35">
      <c r="C1882" s="58"/>
    </row>
    <row r="1883" spans="3:3" x14ac:dyDescent="0.35">
      <c r="C1883" s="58"/>
    </row>
    <row r="1884" spans="3:3" x14ac:dyDescent="0.35">
      <c r="C1884" s="58"/>
    </row>
    <row r="1885" spans="3:3" x14ac:dyDescent="0.35">
      <c r="C1885" s="58"/>
    </row>
    <row r="1886" spans="3:3" x14ac:dyDescent="0.35">
      <c r="C1886" s="58"/>
    </row>
    <row r="1887" spans="3:3" x14ac:dyDescent="0.35">
      <c r="C1887" s="58"/>
    </row>
    <row r="1888" spans="3:3" x14ac:dyDescent="0.35">
      <c r="C1888" s="58"/>
    </row>
    <row r="1889" spans="3:3" x14ac:dyDescent="0.35">
      <c r="C1889" s="58"/>
    </row>
    <row r="1890" spans="3:3" x14ac:dyDescent="0.35">
      <c r="C1890" s="58"/>
    </row>
    <row r="1891" spans="3:3" x14ac:dyDescent="0.35">
      <c r="C1891" s="58"/>
    </row>
    <row r="1892" spans="3:3" x14ac:dyDescent="0.35">
      <c r="C1892" s="58"/>
    </row>
    <row r="1893" spans="3:3" x14ac:dyDescent="0.35">
      <c r="C1893" s="58"/>
    </row>
    <row r="1894" spans="3:3" x14ac:dyDescent="0.35">
      <c r="C1894" s="58"/>
    </row>
    <row r="1895" spans="3:3" x14ac:dyDescent="0.35">
      <c r="C1895" s="58"/>
    </row>
    <row r="1896" spans="3:3" x14ac:dyDescent="0.35">
      <c r="C1896" s="58"/>
    </row>
    <row r="1897" spans="3:3" x14ac:dyDescent="0.35">
      <c r="C1897" s="58"/>
    </row>
    <row r="1898" spans="3:3" x14ac:dyDescent="0.35">
      <c r="C1898" s="58"/>
    </row>
    <row r="1899" spans="3:3" x14ac:dyDescent="0.35">
      <c r="C1899" s="58"/>
    </row>
    <row r="1900" spans="3:3" x14ac:dyDescent="0.35">
      <c r="C1900" s="58"/>
    </row>
    <row r="1901" spans="3:3" x14ac:dyDescent="0.35">
      <c r="C1901" s="58"/>
    </row>
    <row r="1902" spans="3:3" x14ac:dyDescent="0.35">
      <c r="C1902" s="58"/>
    </row>
    <row r="1903" spans="3:3" x14ac:dyDescent="0.35">
      <c r="C1903" s="58"/>
    </row>
    <row r="1904" spans="3:3" x14ac:dyDescent="0.35">
      <c r="C1904" s="58"/>
    </row>
    <row r="1905" spans="3:3" x14ac:dyDescent="0.35">
      <c r="C1905" s="58"/>
    </row>
    <row r="1906" spans="3:3" x14ac:dyDescent="0.35">
      <c r="C1906" s="58"/>
    </row>
    <row r="1907" spans="3:3" x14ac:dyDescent="0.35">
      <c r="C1907" s="58"/>
    </row>
    <row r="1908" spans="3:3" x14ac:dyDescent="0.35">
      <c r="C1908" s="58"/>
    </row>
    <row r="1909" spans="3:3" x14ac:dyDescent="0.35">
      <c r="C1909" s="58"/>
    </row>
    <row r="1910" spans="3:3" x14ac:dyDescent="0.35">
      <c r="C1910" s="58"/>
    </row>
    <row r="1911" spans="3:3" x14ac:dyDescent="0.35">
      <c r="C1911" s="58"/>
    </row>
    <row r="1912" spans="3:3" x14ac:dyDescent="0.35">
      <c r="C1912" s="58"/>
    </row>
    <row r="1913" spans="3:3" x14ac:dyDescent="0.35">
      <c r="C1913" s="58"/>
    </row>
    <row r="1914" spans="3:3" x14ac:dyDescent="0.35">
      <c r="C1914" s="58"/>
    </row>
    <row r="1915" spans="3:3" x14ac:dyDescent="0.35">
      <c r="C1915" s="58"/>
    </row>
    <row r="1916" spans="3:3" x14ac:dyDescent="0.35">
      <c r="C1916" s="58"/>
    </row>
    <row r="1917" spans="3:3" x14ac:dyDescent="0.35">
      <c r="C1917" s="58"/>
    </row>
    <row r="1918" spans="3:3" x14ac:dyDescent="0.35">
      <c r="C1918" s="58"/>
    </row>
    <row r="1919" spans="3:3" x14ac:dyDescent="0.35">
      <c r="C1919" s="58"/>
    </row>
    <row r="1920" spans="3:3" x14ac:dyDescent="0.35">
      <c r="C1920" s="58"/>
    </row>
    <row r="1921" spans="3:3" x14ac:dyDescent="0.35">
      <c r="C1921" s="58"/>
    </row>
    <row r="1922" spans="3:3" x14ac:dyDescent="0.35">
      <c r="C1922" s="58"/>
    </row>
    <row r="1923" spans="3:3" x14ac:dyDescent="0.35">
      <c r="C1923" s="58"/>
    </row>
    <row r="1924" spans="3:3" x14ac:dyDescent="0.35">
      <c r="C1924" s="58"/>
    </row>
    <row r="1925" spans="3:3" x14ac:dyDescent="0.35">
      <c r="C1925" s="58"/>
    </row>
    <row r="1926" spans="3:3" x14ac:dyDescent="0.35">
      <c r="C1926" s="58"/>
    </row>
    <row r="1927" spans="3:3" x14ac:dyDescent="0.35">
      <c r="C1927" s="58"/>
    </row>
    <row r="1928" spans="3:3" x14ac:dyDescent="0.35">
      <c r="C1928" s="58"/>
    </row>
    <row r="1929" spans="3:3" x14ac:dyDescent="0.35">
      <c r="C1929" s="58"/>
    </row>
    <row r="1930" spans="3:3" x14ac:dyDescent="0.35">
      <c r="C1930" s="58"/>
    </row>
    <row r="1931" spans="3:3" x14ac:dyDescent="0.35">
      <c r="C1931" s="58"/>
    </row>
    <row r="1932" spans="3:3" x14ac:dyDescent="0.35">
      <c r="C1932" s="58"/>
    </row>
    <row r="1933" spans="3:3" x14ac:dyDescent="0.35">
      <c r="C1933" s="58"/>
    </row>
    <row r="1934" spans="3:3" x14ac:dyDescent="0.35">
      <c r="C1934" s="58"/>
    </row>
    <row r="1935" spans="3:3" x14ac:dyDescent="0.35">
      <c r="C1935" s="58"/>
    </row>
    <row r="1936" spans="3:3" x14ac:dyDescent="0.35">
      <c r="C1936" s="58"/>
    </row>
    <row r="1937" spans="3:3" x14ac:dyDescent="0.35">
      <c r="C1937" s="58"/>
    </row>
    <row r="1938" spans="3:3" x14ac:dyDescent="0.35">
      <c r="C1938" s="58"/>
    </row>
    <row r="1939" spans="3:3" x14ac:dyDescent="0.35">
      <c r="C1939" s="58"/>
    </row>
    <row r="1940" spans="3:3" x14ac:dyDescent="0.35">
      <c r="C1940" s="58"/>
    </row>
    <row r="1941" spans="3:3" x14ac:dyDescent="0.35">
      <c r="C1941" s="58"/>
    </row>
    <row r="1942" spans="3:3" x14ac:dyDescent="0.35">
      <c r="C1942" s="58"/>
    </row>
    <row r="1943" spans="3:3" x14ac:dyDescent="0.35">
      <c r="C1943" s="58"/>
    </row>
    <row r="1944" spans="3:3" x14ac:dyDescent="0.35">
      <c r="C1944" s="58"/>
    </row>
    <row r="1945" spans="3:3" x14ac:dyDescent="0.35">
      <c r="C1945" s="58"/>
    </row>
    <row r="1946" spans="3:3" x14ac:dyDescent="0.35">
      <c r="C1946" s="58"/>
    </row>
    <row r="1947" spans="3:3" x14ac:dyDescent="0.35">
      <c r="C1947" s="58"/>
    </row>
    <row r="1948" spans="3:3" x14ac:dyDescent="0.35">
      <c r="C1948" s="58"/>
    </row>
    <row r="1949" spans="3:3" x14ac:dyDescent="0.35">
      <c r="C1949" s="58"/>
    </row>
    <row r="1950" spans="3:3" x14ac:dyDescent="0.35">
      <c r="C1950" s="58"/>
    </row>
    <row r="1951" spans="3:3" x14ac:dyDescent="0.35">
      <c r="C1951" s="58"/>
    </row>
    <row r="1952" spans="3:3" x14ac:dyDescent="0.35">
      <c r="C1952" s="58"/>
    </row>
    <row r="1953" spans="3:3" x14ac:dyDescent="0.35">
      <c r="C1953" s="58"/>
    </row>
    <row r="1954" spans="3:3" x14ac:dyDescent="0.35">
      <c r="C1954" s="58"/>
    </row>
    <row r="1955" spans="3:3" x14ac:dyDescent="0.35">
      <c r="C1955" s="58"/>
    </row>
    <row r="1956" spans="3:3" x14ac:dyDescent="0.35">
      <c r="C1956" s="58"/>
    </row>
    <row r="1957" spans="3:3" x14ac:dyDescent="0.35">
      <c r="C1957" s="58"/>
    </row>
    <row r="1958" spans="3:3" x14ac:dyDescent="0.35">
      <c r="C1958" s="58"/>
    </row>
    <row r="1959" spans="3:3" x14ac:dyDescent="0.35">
      <c r="C1959" s="58"/>
    </row>
    <row r="1960" spans="3:3" x14ac:dyDescent="0.35">
      <c r="C1960" s="58"/>
    </row>
    <row r="1961" spans="3:3" x14ac:dyDescent="0.35">
      <c r="C1961" s="58"/>
    </row>
    <row r="1962" spans="3:3" x14ac:dyDescent="0.35">
      <c r="C1962" s="58"/>
    </row>
    <row r="1963" spans="3:3" x14ac:dyDescent="0.35">
      <c r="C1963" s="58"/>
    </row>
    <row r="1964" spans="3:3" x14ac:dyDescent="0.35">
      <c r="C1964" s="58"/>
    </row>
    <row r="1965" spans="3:3" x14ac:dyDescent="0.35">
      <c r="C1965" s="58"/>
    </row>
    <row r="1966" spans="3:3" x14ac:dyDescent="0.35">
      <c r="C1966" s="58"/>
    </row>
    <row r="1967" spans="3:3" x14ac:dyDescent="0.35">
      <c r="C1967" s="58"/>
    </row>
    <row r="1968" spans="3:3" x14ac:dyDescent="0.35">
      <c r="C1968" s="58"/>
    </row>
    <row r="1969" spans="3:3" x14ac:dyDescent="0.35">
      <c r="C1969" s="58"/>
    </row>
    <row r="1970" spans="3:3" x14ac:dyDescent="0.35">
      <c r="C1970" s="58"/>
    </row>
    <row r="1971" spans="3:3" x14ac:dyDescent="0.35">
      <c r="C1971" s="58"/>
    </row>
    <row r="1972" spans="3:3" x14ac:dyDescent="0.35">
      <c r="C1972" s="58"/>
    </row>
    <row r="1973" spans="3:3" x14ac:dyDescent="0.35">
      <c r="C1973" s="58"/>
    </row>
    <row r="1974" spans="3:3" x14ac:dyDescent="0.35">
      <c r="C1974" s="58"/>
    </row>
    <row r="1975" spans="3:3" x14ac:dyDescent="0.35">
      <c r="C1975" s="58"/>
    </row>
    <row r="1976" spans="3:3" x14ac:dyDescent="0.35">
      <c r="C1976" s="58"/>
    </row>
    <row r="1977" spans="3:3" x14ac:dyDescent="0.35">
      <c r="C1977" s="58"/>
    </row>
    <row r="1978" spans="3:3" x14ac:dyDescent="0.35">
      <c r="C1978" s="58"/>
    </row>
    <row r="1979" spans="3:3" x14ac:dyDescent="0.35">
      <c r="C1979" s="58"/>
    </row>
    <row r="1980" spans="3:3" x14ac:dyDescent="0.35">
      <c r="C1980" s="58"/>
    </row>
    <row r="1981" spans="3:3" x14ac:dyDescent="0.35">
      <c r="C1981" s="58"/>
    </row>
    <row r="1982" spans="3:3" x14ac:dyDescent="0.35">
      <c r="C1982" s="58"/>
    </row>
    <row r="1983" spans="3:3" x14ac:dyDescent="0.35">
      <c r="C1983" s="58"/>
    </row>
    <row r="1984" spans="3:3" x14ac:dyDescent="0.35">
      <c r="C1984" s="58"/>
    </row>
    <row r="1985" spans="3:3" x14ac:dyDescent="0.35">
      <c r="C1985" s="58"/>
    </row>
    <row r="1986" spans="3:3" x14ac:dyDescent="0.35">
      <c r="C1986" s="58"/>
    </row>
    <row r="1987" spans="3:3" x14ac:dyDescent="0.35">
      <c r="C1987" s="58"/>
    </row>
    <row r="1988" spans="3:3" x14ac:dyDescent="0.35">
      <c r="C1988" s="58"/>
    </row>
    <row r="1989" spans="3:3" x14ac:dyDescent="0.35">
      <c r="C1989" s="58"/>
    </row>
    <row r="1990" spans="3:3" x14ac:dyDescent="0.35">
      <c r="C1990" s="58"/>
    </row>
    <row r="1991" spans="3:3" x14ac:dyDescent="0.35">
      <c r="C1991" s="58"/>
    </row>
    <row r="1992" spans="3:3" x14ac:dyDescent="0.35">
      <c r="C1992" s="58"/>
    </row>
    <row r="1993" spans="3:3" x14ac:dyDescent="0.35">
      <c r="C1993" s="58"/>
    </row>
    <row r="1994" spans="3:3" x14ac:dyDescent="0.35">
      <c r="C1994" s="58"/>
    </row>
    <row r="1995" spans="3:3" x14ac:dyDescent="0.35">
      <c r="C1995" s="58"/>
    </row>
    <row r="1996" spans="3:3" x14ac:dyDescent="0.35">
      <c r="C1996" s="58"/>
    </row>
    <row r="1997" spans="3:3" x14ac:dyDescent="0.35">
      <c r="C1997" s="58"/>
    </row>
    <row r="1998" spans="3:3" x14ac:dyDescent="0.35">
      <c r="C1998" s="58"/>
    </row>
    <row r="1999" spans="3:3" x14ac:dyDescent="0.35">
      <c r="C1999" s="58"/>
    </row>
    <row r="2000" spans="3:3" x14ac:dyDescent="0.35">
      <c r="C2000" s="58"/>
    </row>
    <row r="2001" spans="3:3" x14ac:dyDescent="0.35">
      <c r="C2001" s="58"/>
    </row>
    <row r="2002" spans="3:3" x14ac:dyDescent="0.35">
      <c r="C2002" s="58"/>
    </row>
    <row r="2003" spans="3:3" x14ac:dyDescent="0.35">
      <c r="C2003" s="58"/>
    </row>
    <row r="2004" spans="3:3" x14ac:dyDescent="0.35">
      <c r="C2004" s="58"/>
    </row>
    <row r="2005" spans="3:3" x14ac:dyDescent="0.35">
      <c r="C2005" s="58"/>
    </row>
    <row r="2006" spans="3:3" x14ac:dyDescent="0.35">
      <c r="C2006" s="58"/>
    </row>
    <row r="2007" spans="3:3" x14ac:dyDescent="0.35">
      <c r="C2007" s="58"/>
    </row>
    <row r="2008" spans="3:3" x14ac:dyDescent="0.35">
      <c r="C2008" s="58"/>
    </row>
    <row r="2009" spans="3:3" x14ac:dyDescent="0.35">
      <c r="C2009" s="58"/>
    </row>
    <row r="2010" spans="3:3" x14ac:dyDescent="0.35">
      <c r="C2010" s="58"/>
    </row>
    <row r="2011" spans="3:3" x14ac:dyDescent="0.35">
      <c r="C2011" s="58"/>
    </row>
    <row r="2012" spans="3:3" x14ac:dyDescent="0.35">
      <c r="C2012" s="58"/>
    </row>
    <row r="2013" spans="3:3" x14ac:dyDescent="0.35">
      <c r="C2013" s="58"/>
    </row>
    <row r="2014" spans="3:3" x14ac:dyDescent="0.35">
      <c r="C2014" s="58"/>
    </row>
    <row r="2015" spans="3:3" x14ac:dyDescent="0.35">
      <c r="C2015" s="58"/>
    </row>
    <row r="2016" spans="3:3" x14ac:dyDescent="0.35">
      <c r="C2016" s="58"/>
    </row>
    <row r="2017" spans="3:3" x14ac:dyDescent="0.35">
      <c r="C2017" s="58"/>
    </row>
    <row r="2018" spans="3:3" x14ac:dyDescent="0.35">
      <c r="C2018" s="58"/>
    </row>
    <row r="2019" spans="3:3" x14ac:dyDescent="0.35">
      <c r="C2019" s="58"/>
    </row>
    <row r="2020" spans="3:3" x14ac:dyDescent="0.35">
      <c r="C2020" s="58"/>
    </row>
    <row r="2021" spans="3:3" x14ac:dyDescent="0.35">
      <c r="C2021" s="58"/>
    </row>
    <row r="2022" spans="3:3" x14ac:dyDescent="0.35">
      <c r="C2022" s="58"/>
    </row>
    <row r="2023" spans="3:3" x14ac:dyDescent="0.35">
      <c r="C2023" s="58"/>
    </row>
    <row r="2024" spans="3:3" x14ac:dyDescent="0.35">
      <c r="C2024" s="58"/>
    </row>
    <row r="2025" spans="3:3" x14ac:dyDescent="0.35">
      <c r="C2025" s="58"/>
    </row>
    <row r="2026" spans="3:3" x14ac:dyDescent="0.35">
      <c r="C2026" s="58"/>
    </row>
    <row r="2027" spans="3:3" x14ac:dyDescent="0.35">
      <c r="C2027" s="58"/>
    </row>
    <row r="2028" spans="3:3" x14ac:dyDescent="0.35">
      <c r="C2028" s="58"/>
    </row>
    <row r="2029" spans="3:3" x14ac:dyDescent="0.35">
      <c r="C2029" s="58"/>
    </row>
    <row r="2030" spans="3:3" x14ac:dyDescent="0.35">
      <c r="C2030" s="58"/>
    </row>
    <row r="2031" spans="3:3" x14ac:dyDescent="0.35">
      <c r="C2031" s="58"/>
    </row>
    <row r="2032" spans="3:3" x14ac:dyDescent="0.35">
      <c r="C2032" s="58"/>
    </row>
    <row r="2033" spans="3:3" x14ac:dyDescent="0.35">
      <c r="C2033" s="58"/>
    </row>
    <row r="2034" spans="3:3" x14ac:dyDescent="0.35">
      <c r="C2034" s="58"/>
    </row>
    <row r="2035" spans="3:3" x14ac:dyDescent="0.35">
      <c r="C2035" s="58"/>
    </row>
    <row r="2036" spans="3:3" x14ac:dyDescent="0.35">
      <c r="C2036" s="58"/>
    </row>
    <row r="2037" spans="3:3" x14ac:dyDescent="0.35">
      <c r="C2037" s="58"/>
    </row>
    <row r="2038" spans="3:3" x14ac:dyDescent="0.35">
      <c r="C2038" s="58"/>
    </row>
    <row r="2039" spans="3:3" x14ac:dyDescent="0.35">
      <c r="C2039" s="58"/>
    </row>
    <row r="2040" spans="3:3" x14ac:dyDescent="0.35">
      <c r="C2040" s="58"/>
    </row>
    <row r="2041" spans="3:3" x14ac:dyDescent="0.35">
      <c r="C2041" s="58"/>
    </row>
    <row r="2042" spans="3:3" x14ac:dyDescent="0.35">
      <c r="C2042" s="58"/>
    </row>
    <row r="2043" spans="3:3" x14ac:dyDescent="0.35">
      <c r="C2043" s="58"/>
    </row>
    <row r="2044" spans="3:3" x14ac:dyDescent="0.35">
      <c r="C2044" s="58"/>
    </row>
    <row r="2045" spans="3:3" x14ac:dyDescent="0.35">
      <c r="C2045" s="58"/>
    </row>
    <row r="2046" spans="3:3" x14ac:dyDescent="0.35">
      <c r="C2046" s="58"/>
    </row>
    <row r="2047" spans="3:3" x14ac:dyDescent="0.35">
      <c r="C2047" s="58"/>
    </row>
    <row r="2048" spans="3:3" x14ac:dyDescent="0.35">
      <c r="C2048" s="58"/>
    </row>
    <row r="2049" spans="3:3" x14ac:dyDescent="0.35">
      <c r="C2049" s="58"/>
    </row>
    <row r="2050" spans="3:3" x14ac:dyDescent="0.35">
      <c r="C2050" s="58"/>
    </row>
    <row r="2051" spans="3:3" x14ac:dyDescent="0.35">
      <c r="C2051" s="58"/>
    </row>
    <row r="2052" spans="3:3" x14ac:dyDescent="0.35">
      <c r="C2052" s="58"/>
    </row>
    <row r="2053" spans="3:3" x14ac:dyDescent="0.35">
      <c r="C2053" s="58"/>
    </row>
    <row r="2054" spans="3:3" x14ac:dyDescent="0.35">
      <c r="C2054" s="58"/>
    </row>
    <row r="2055" spans="3:3" x14ac:dyDescent="0.35">
      <c r="C2055" s="58"/>
    </row>
    <row r="2056" spans="3:3" x14ac:dyDescent="0.35">
      <c r="C2056" s="58"/>
    </row>
    <row r="2057" spans="3:3" x14ac:dyDescent="0.35">
      <c r="C2057" s="58"/>
    </row>
    <row r="2058" spans="3:3" x14ac:dyDescent="0.35">
      <c r="C2058" s="58"/>
    </row>
    <row r="2059" spans="3:3" x14ac:dyDescent="0.35">
      <c r="C2059" s="58"/>
    </row>
    <row r="2060" spans="3:3" x14ac:dyDescent="0.35">
      <c r="C2060" s="58"/>
    </row>
    <row r="2061" spans="3:3" x14ac:dyDescent="0.35">
      <c r="C2061" s="58"/>
    </row>
    <row r="2062" spans="3:3" x14ac:dyDescent="0.35">
      <c r="C2062" s="58"/>
    </row>
    <row r="2063" spans="3:3" x14ac:dyDescent="0.35">
      <c r="C2063" s="58"/>
    </row>
    <row r="2064" spans="3:3" x14ac:dyDescent="0.35">
      <c r="C2064" s="58"/>
    </row>
    <row r="2065" spans="3:3" x14ac:dyDescent="0.35">
      <c r="C2065" s="58"/>
    </row>
    <row r="2066" spans="3:3" x14ac:dyDescent="0.35">
      <c r="C2066" s="58"/>
    </row>
    <row r="2067" spans="3:3" x14ac:dyDescent="0.35">
      <c r="C2067" s="58"/>
    </row>
    <row r="2068" spans="3:3" x14ac:dyDescent="0.35">
      <c r="C2068" s="58"/>
    </row>
    <row r="2069" spans="3:3" x14ac:dyDescent="0.35">
      <c r="C2069" s="58"/>
    </row>
    <row r="2070" spans="3:3" x14ac:dyDescent="0.35">
      <c r="C2070" s="58"/>
    </row>
    <row r="2071" spans="3:3" x14ac:dyDescent="0.35">
      <c r="C2071" s="58"/>
    </row>
    <row r="2072" spans="3:3" x14ac:dyDescent="0.35">
      <c r="C2072" s="58"/>
    </row>
    <row r="2073" spans="3:3" x14ac:dyDescent="0.35">
      <c r="C2073" s="58"/>
    </row>
    <row r="2074" spans="3:3" x14ac:dyDescent="0.35">
      <c r="C2074" s="58"/>
    </row>
    <row r="2075" spans="3:3" x14ac:dyDescent="0.35">
      <c r="C2075" s="58"/>
    </row>
    <row r="2076" spans="3:3" x14ac:dyDescent="0.35">
      <c r="C2076" s="58"/>
    </row>
    <row r="2077" spans="3:3" x14ac:dyDescent="0.35">
      <c r="C2077" s="58"/>
    </row>
    <row r="2078" spans="3:3" x14ac:dyDescent="0.35">
      <c r="C2078" s="58"/>
    </row>
    <row r="2079" spans="3:3" x14ac:dyDescent="0.35">
      <c r="C2079" s="58"/>
    </row>
    <row r="2080" spans="3:3" x14ac:dyDescent="0.35">
      <c r="C2080" s="58"/>
    </row>
    <row r="2081" spans="3:3" x14ac:dyDescent="0.35">
      <c r="C2081" s="58"/>
    </row>
    <row r="2082" spans="3:3" x14ac:dyDescent="0.35">
      <c r="C2082" s="58"/>
    </row>
    <row r="2083" spans="3:3" x14ac:dyDescent="0.35">
      <c r="C2083" s="58"/>
    </row>
    <row r="2084" spans="3:3" x14ac:dyDescent="0.35">
      <c r="C2084" s="58"/>
    </row>
    <row r="2085" spans="3:3" x14ac:dyDescent="0.35">
      <c r="C2085" s="58"/>
    </row>
    <row r="2086" spans="3:3" x14ac:dyDescent="0.35">
      <c r="C2086" s="58"/>
    </row>
    <row r="2087" spans="3:3" x14ac:dyDescent="0.35">
      <c r="C2087" s="58"/>
    </row>
    <row r="2088" spans="3:3" x14ac:dyDescent="0.35">
      <c r="C2088" s="58"/>
    </row>
    <row r="2089" spans="3:3" x14ac:dyDescent="0.35">
      <c r="C2089" s="58"/>
    </row>
    <row r="2090" spans="3:3" x14ac:dyDescent="0.35">
      <c r="C2090" s="58"/>
    </row>
    <row r="2091" spans="3:3" x14ac:dyDescent="0.35">
      <c r="C2091" s="58"/>
    </row>
    <row r="2092" spans="3:3" x14ac:dyDescent="0.35">
      <c r="C2092" s="58"/>
    </row>
    <row r="2093" spans="3:3" x14ac:dyDescent="0.35">
      <c r="C2093" s="58"/>
    </row>
    <row r="2094" spans="3:3" x14ac:dyDescent="0.35">
      <c r="C2094" s="58"/>
    </row>
    <row r="2095" spans="3:3" x14ac:dyDescent="0.35">
      <c r="C2095" s="58"/>
    </row>
    <row r="2096" spans="3:3" x14ac:dyDescent="0.35">
      <c r="C2096" s="58"/>
    </row>
    <row r="2097" spans="3:3" x14ac:dyDescent="0.35">
      <c r="C2097" s="58"/>
    </row>
    <row r="2098" spans="3:3" x14ac:dyDescent="0.35">
      <c r="C2098" s="58"/>
    </row>
    <row r="2099" spans="3:3" x14ac:dyDescent="0.35">
      <c r="C2099" s="58"/>
    </row>
    <row r="2100" spans="3:3" x14ac:dyDescent="0.35">
      <c r="C2100" s="58"/>
    </row>
    <row r="2101" spans="3:3" x14ac:dyDescent="0.35">
      <c r="C2101" s="58"/>
    </row>
    <row r="2102" spans="3:3" x14ac:dyDescent="0.35">
      <c r="C2102" s="58"/>
    </row>
    <row r="2103" spans="3:3" x14ac:dyDescent="0.35">
      <c r="C2103" s="58"/>
    </row>
    <row r="2104" spans="3:3" x14ac:dyDescent="0.35">
      <c r="C2104" s="58"/>
    </row>
    <row r="2105" spans="3:3" x14ac:dyDescent="0.35">
      <c r="C2105" s="58"/>
    </row>
    <row r="2106" spans="3:3" x14ac:dyDescent="0.35">
      <c r="C2106" s="58"/>
    </row>
    <row r="2107" spans="3:3" x14ac:dyDescent="0.35">
      <c r="C2107" s="58"/>
    </row>
    <row r="2108" spans="3:3" x14ac:dyDescent="0.35">
      <c r="C2108" s="58"/>
    </row>
    <row r="2109" spans="3:3" x14ac:dyDescent="0.35">
      <c r="C2109" s="58"/>
    </row>
    <row r="2110" spans="3:3" x14ac:dyDescent="0.35">
      <c r="C2110" s="58"/>
    </row>
    <row r="2111" spans="3:3" x14ac:dyDescent="0.35">
      <c r="C2111" s="58"/>
    </row>
    <row r="2112" spans="3:3" x14ac:dyDescent="0.35">
      <c r="C2112" s="58"/>
    </row>
    <row r="2113" spans="3:3" x14ac:dyDescent="0.35">
      <c r="C2113" s="58"/>
    </row>
    <row r="2114" spans="3:3" x14ac:dyDescent="0.35">
      <c r="C2114" s="58"/>
    </row>
    <row r="2115" spans="3:3" x14ac:dyDescent="0.35">
      <c r="C2115" s="58"/>
    </row>
    <row r="2116" spans="3:3" x14ac:dyDescent="0.35">
      <c r="C2116" s="58"/>
    </row>
    <row r="2117" spans="3:3" x14ac:dyDescent="0.35">
      <c r="C2117" s="58"/>
    </row>
    <row r="2118" spans="3:3" x14ac:dyDescent="0.35">
      <c r="C2118" s="58"/>
    </row>
    <row r="2119" spans="3:3" x14ac:dyDescent="0.35">
      <c r="C2119" s="58"/>
    </row>
    <row r="2120" spans="3:3" x14ac:dyDescent="0.35">
      <c r="C2120" s="58"/>
    </row>
    <row r="2121" spans="3:3" x14ac:dyDescent="0.35">
      <c r="C2121" s="58"/>
    </row>
    <row r="2122" spans="3:3" x14ac:dyDescent="0.35">
      <c r="C2122" s="58"/>
    </row>
    <row r="2123" spans="3:3" x14ac:dyDescent="0.35">
      <c r="C2123" s="58"/>
    </row>
    <row r="2124" spans="3:3" x14ac:dyDescent="0.35">
      <c r="C2124" s="58"/>
    </row>
    <row r="2125" spans="3:3" x14ac:dyDescent="0.35">
      <c r="C2125" s="58"/>
    </row>
    <row r="2126" spans="3:3" x14ac:dyDescent="0.35">
      <c r="C2126" s="58"/>
    </row>
    <row r="2127" spans="3:3" x14ac:dyDescent="0.35">
      <c r="C2127" s="58"/>
    </row>
    <row r="2128" spans="3:3" x14ac:dyDescent="0.35">
      <c r="C2128" s="58"/>
    </row>
    <row r="2129" spans="3:3" x14ac:dyDescent="0.35">
      <c r="C2129" s="58"/>
    </row>
    <row r="2130" spans="3:3" x14ac:dyDescent="0.35">
      <c r="C2130" s="58"/>
    </row>
    <row r="2131" spans="3:3" x14ac:dyDescent="0.35">
      <c r="C2131" s="58"/>
    </row>
    <row r="2132" spans="3:3" x14ac:dyDescent="0.35">
      <c r="C2132" s="58"/>
    </row>
    <row r="2133" spans="3:3" x14ac:dyDescent="0.35">
      <c r="C2133" s="58"/>
    </row>
    <row r="2134" spans="3:3" x14ac:dyDescent="0.35">
      <c r="C2134" s="58"/>
    </row>
    <row r="2135" spans="3:3" x14ac:dyDescent="0.35">
      <c r="C2135" s="58"/>
    </row>
    <row r="2136" spans="3:3" x14ac:dyDescent="0.35">
      <c r="C2136" s="58"/>
    </row>
    <row r="2137" spans="3:3" x14ac:dyDescent="0.35">
      <c r="C2137" s="58"/>
    </row>
    <row r="2138" spans="3:3" x14ac:dyDescent="0.35">
      <c r="C2138" s="58"/>
    </row>
    <row r="2139" spans="3:3" x14ac:dyDescent="0.35">
      <c r="C2139" s="58"/>
    </row>
    <row r="2140" spans="3:3" x14ac:dyDescent="0.35">
      <c r="C2140" s="58"/>
    </row>
    <row r="2141" spans="3:3" x14ac:dyDescent="0.35">
      <c r="C2141" s="58"/>
    </row>
    <row r="2142" spans="3:3" x14ac:dyDescent="0.35">
      <c r="C2142" s="58"/>
    </row>
    <row r="2143" spans="3:3" x14ac:dyDescent="0.35">
      <c r="C2143" s="58"/>
    </row>
    <row r="2144" spans="3:3" x14ac:dyDescent="0.35">
      <c r="C2144" s="58"/>
    </row>
    <row r="2145" spans="3:3" x14ac:dyDescent="0.35">
      <c r="C2145" s="58"/>
    </row>
    <row r="2146" spans="3:3" x14ac:dyDescent="0.35">
      <c r="C2146" s="58"/>
    </row>
    <row r="2147" spans="3:3" x14ac:dyDescent="0.35">
      <c r="C2147" s="58"/>
    </row>
    <row r="2148" spans="3:3" x14ac:dyDescent="0.35">
      <c r="C2148" s="58"/>
    </row>
    <row r="2149" spans="3:3" x14ac:dyDescent="0.35">
      <c r="C2149" s="58"/>
    </row>
    <row r="2150" spans="3:3" x14ac:dyDescent="0.35">
      <c r="C2150" s="58"/>
    </row>
    <row r="2151" spans="3:3" x14ac:dyDescent="0.35">
      <c r="C2151" s="58"/>
    </row>
    <row r="2152" spans="3:3" x14ac:dyDescent="0.35">
      <c r="C2152" s="58"/>
    </row>
    <row r="2153" spans="3:3" x14ac:dyDescent="0.35">
      <c r="C2153" s="58"/>
    </row>
    <row r="2154" spans="3:3" x14ac:dyDescent="0.35">
      <c r="C2154" s="58"/>
    </row>
    <row r="2155" spans="3:3" x14ac:dyDescent="0.35">
      <c r="C2155" s="58"/>
    </row>
    <row r="2156" spans="3:3" x14ac:dyDescent="0.35">
      <c r="C2156" s="58"/>
    </row>
    <row r="2157" spans="3:3" x14ac:dyDescent="0.35">
      <c r="C2157" s="58"/>
    </row>
    <row r="2158" spans="3:3" x14ac:dyDescent="0.35">
      <c r="C2158" s="58"/>
    </row>
    <row r="2159" spans="3:3" x14ac:dyDescent="0.35">
      <c r="C2159" s="58"/>
    </row>
    <row r="2160" spans="3:3" x14ac:dyDescent="0.35">
      <c r="C2160" s="58"/>
    </row>
    <row r="2161" spans="3:3" x14ac:dyDescent="0.35">
      <c r="C2161" s="58"/>
    </row>
    <row r="2162" spans="3:3" x14ac:dyDescent="0.35">
      <c r="C2162" s="58"/>
    </row>
    <row r="2163" spans="3:3" x14ac:dyDescent="0.35">
      <c r="C2163" s="58"/>
    </row>
    <row r="2164" spans="3:3" x14ac:dyDescent="0.35">
      <c r="C2164" s="58"/>
    </row>
    <row r="2165" spans="3:3" x14ac:dyDescent="0.35">
      <c r="C2165" s="58"/>
    </row>
    <row r="2166" spans="3:3" x14ac:dyDescent="0.35">
      <c r="C2166" s="58"/>
    </row>
    <row r="2167" spans="3:3" x14ac:dyDescent="0.35">
      <c r="C2167" s="58"/>
    </row>
    <row r="2168" spans="3:3" x14ac:dyDescent="0.35">
      <c r="C2168" s="58"/>
    </row>
    <row r="2169" spans="3:3" x14ac:dyDescent="0.35">
      <c r="C2169" s="58"/>
    </row>
    <row r="2170" spans="3:3" x14ac:dyDescent="0.35">
      <c r="C2170" s="58"/>
    </row>
    <row r="2171" spans="3:3" x14ac:dyDescent="0.35">
      <c r="C2171" s="58"/>
    </row>
    <row r="2172" spans="3:3" x14ac:dyDescent="0.35">
      <c r="C2172" s="58"/>
    </row>
    <row r="2173" spans="3:3" x14ac:dyDescent="0.35">
      <c r="C2173" s="58"/>
    </row>
    <row r="2174" spans="3:3" x14ac:dyDescent="0.35">
      <c r="C2174" s="58"/>
    </row>
    <row r="2175" spans="3:3" x14ac:dyDescent="0.35">
      <c r="C2175" s="58"/>
    </row>
    <row r="2176" spans="3:3" x14ac:dyDescent="0.35">
      <c r="C2176" s="58"/>
    </row>
    <row r="2177" spans="3:3" x14ac:dyDescent="0.35">
      <c r="C2177" s="58"/>
    </row>
    <row r="2178" spans="3:3" x14ac:dyDescent="0.35">
      <c r="C2178" s="58"/>
    </row>
    <row r="2179" spans="3:3" x14ac:dyDescent="0.35">
      <c r="C2179" s="58"/>
    </row>
    <row r="2180" spans="3:3" x14ac:dyDescent="0.35">
      <c r="C2180" s="58"/>
    </row>
    <row r="2181" spans="3:3" x14ac:dyDescent="0.35">
      <c r="C2181" s="58"/>
    </row>
    <row r="2182" spans="3:3" x14ac:dyDescent="0.35">
      <c r="C2182" s="58"/>
    </row>
    <row r="2183" spans="3:3" x14ac:dyDescent="0.35">
      <c r="C2183" s="58"/>
    </row>
    <row r="2184" spans="3:3" x14ac:dyDescent="0.35">
      <c r="C2184" s="58"/>
    </row>
    <row r="2185" spans="3:3" x14ac:dyDescent="0.35">
      <c r="C2185" s="58"/>
    </row>
    <row r="2186" spans="3:3" x14ac:dyDescent="0.35">
      <c r="C2186" s="58"/>
    </row>
    <row r="2187" spans="3:3" x14ac:dyDescent="0.35">
      <c r="C2187" s="58"/>
    </row>
    <row r="2188" spans="3:3" x14ac:dyDescent="0.35">
      <c r="C2188" s="58"/>
    </row>
    <row r="2189" spans="3:3" x14ac:dyDescent="0.35">
      <c r="C2189" s="58"/>
    </row>
    <row r="2190" spans="3:3" x14ac:dyDescent="0.35">
      <c r="C2190" s="58"/>
    </row>
    <row r="2191" spans="3:3" x14ac:dyDescent="0.35">
      <c r="C2191" s="58"/>
    </row>
    <row r="2192" spans="3:3" x14ac:dyDescent="0.35">
      <c r="C2192" s="58"/>
    </row>
    <row r="2193" spans="3:3" x14ac:dyDescent="0.35">
      <c r="C2193" s="58"/>
    </row>
    <row r="2194" spans="3:3" x14ac:dyDescent="0.35">
      <c r="C2194" s="58"/>
    </row>
    <row r="2195" spans="3:3" x14ac:dyDescent="0.35">
      <c r="C2195" s="58"/>
    </row>
    <row r="2196" spans="3:3" x14ac:dyDescent="0.35">
      <c r="C2196" s="58"/>
    </row>
    <row r="2197" spans="3:3" x14ac:dyDescent="0.35">
      <c r="C2197" s="58"/>
    </row>
    <row r="2198" spans="3:3" x14ac:dyDescent="0.35">
      <c r="C2198" s="58"/>
    </row>
    <row r="2199" spans="3:3" x14ac:dyDescent="0.35">
      <c r="C2199" s="58"/>
    </row>
    <row r="2200" spans="3:3" x14ac:dyDescent="0.35">
      <c r="C2200" s="58"/>
    </row>
    <row r="2201" spans="3:3" x14ac:dyDescent="0.35">
      <c r="C2201" s="58"/>
    </row>
    <row r="2202" spans="3:3" x14ac:dyDescent="0.35">
      <c r="C2202" s="58"/>
    </row>
    <row r="2203" spans="3:3" x14ac:dyDescent="0.35">
      <c r="C2203" s="58"/>
    </row>
    <row r="2204" spans="3:3" x14ac:dyDescent="0.35">
      <c r="C2204" s="58"/>
    </row>
    <row r="2205" spans="3:3" x14ac:dyDescent="0.35">
      <c r="C2205" s="58"/>
    </row>
    <row r="2206" spans="3:3" x14ac:dyDescent="0.35">
      <c r="C2206" s="58"/>
    </row>
    <row r="2207" spans="3:3" x14ac:dyDescent="0.35">
      <c r="C2207" s="58"/>
    </row>
    <row r="2208" spans="3:3" x14ac:dyDescent="0.35">
      <c r="C2208" s="58"/>
    </row>
    <row r="2209" spans="3:3" x14ac:dyDescent="0.35">
      <c r="C2209" s="58"/>
    </row>
    <row r="2210" spans="3:3" x14ac:dyDescent="0.35">
      <c r="C2210" s="58"/>
    </row>
    <row r="2211" spans="3:3" x14ac:dyDescent="0.35">
      <c r="C2211" s="58"/>
    </row>
    <row r="2212" spans="3:3" x14ac:dyDescent="0.35">
      <c r="C2212" s="58"/>
    </row>
    <row r="2213" spans="3:3" x14ac:dyDescent="0.35">
      <c r="C2213" s="58"/>
    </row>
    <row r="2214" spans="3:3" x14ac:dyDescent="0.35">
      <c r="C2214" s="58"/>
    </row>
    <row r="2215" spans="3:3" x14ac:dyDescent="0.35">
      <c r="C2215" s="58"/>
    </row>
    <row r="2216" spans="3:3" x14ac:dyDescent="0.35">
      <c r="C2216" s="58"/>
    </row>
    <row r="2217" spans="3:3" x14ac:dyDescent="0.35">
      <c r="C2217" s="58"/>
    </row>
    <row r="2218" spans="3:3" x14ac:dyDescent="0.35">
      <c r="C2218" s="58"/>
    </row>
    <row r="2219" spans="3:3" x14ac:dyDescent="0.35">
      <c r="C2219" s="58"/>
    </row>
    <row r="2220" spans="3:3" x14ac:dyDescent="0.35">
      <c r="C2220" s="58"/>
    </row>
    <row r="2221" spans="3:3" x14ac:dyDescent="0.35">
      <c r="C2221" s="58"/>
    </row>
    <row r="2222" spans="3:3" x14ac:dyDescent="0.35">
      <c r="C2222" s="58"/>
    </row>
    <row r="2223" spans="3:3" x14ac:dyDescent="0.35">
      <c r="C2223" s="58"/>
    </row>
    <row r="2224" spans="3:3" x14ac:dyDescent="0.35">
      <c r="C2224" s="58"/>
    </row>
    <row r="2225" spans="3:3" x14ac:dyDescent="0.35">
      <c r="C2225" s="58"/>
    </row>
    <row r="2226" spans="3:3" x14ac:dyDescent="0.35">
      <c r="C2226" s="58"/>
    </row>
    <row r="2227" spans="3:3" x14ac:dyDescent="0.35">
      <c r="C2227" s="58"/>
    </row>
    <row r="2228" spans="3:3" x14ac:dyDescent="0.35">
      <c r="C2228" s="58"/>
    </row>
    <row r="2229" spans="3:3" x14ac:dyDescent="0.35">
      <c r="C2229" s="58"/>
    </row>
    <row r="2230" spans="3:3" x14ac:dyDescent="0.35">
      <c r="C2230" s="58"/>
    </row>
    <row r="2231" spans="3:3" x14ac:dyDescent="0.35">
      <c r="C2231" s="58"/>
    </row>
    <row r="2232" spans="3:3" x14ac:dyDescent="0.35">
      <c r="C2232" s="58"/>
    </row>
    <row r="2233" spans="3:3" x14ac:dyDescent="0.35">
      <c r="C2233" s="58"/>
    </row>
    <row r="2234" spans="3:3" x14ac:dyDescent="0.35">
      <c r="C2234" s="58"/>
    </row>
    <row r="2235" spans="3:3" x14ac:dyDescent="0.35">
      <c r="C2235" s="58"/>
    </row>
    <row r="2236" spans="3:3" x14ac:dyDescent="0.35">
      <c r="C2236" s="58"/>
    </row>
    <row r="2237" spans="3:3" x14ac:dyDescent="0.35">
      <c r="C2237" s="58"/>
    </row>
    <row r="2238" spans="3:3" x14ac:dyDescent="0.35">
      <c r="C2238" s="58"/>
    </row>
    <row r="2239" spans="3:3" x14ac:dyDescent="0.35">
      <c r="C2239" s="58"/>
    </row>
    <row r="2240" spans="3:3" x14ac:dyDescent="0.35">
      <c r="C2240" s="58"/>
    </row>
    <row r="2241" spans="3:3" x14ac:dyDescent="0.35">
      <c r="C2241" s="58"/>
    </row>
    <row r="2242" spans="3:3" x14ac:dyDescent="0.35">
      <c r="C2242" s="58"/>
    </row>
    <row r="2243" spans="3:3" x14ac:dyDescent="0.35">
      <c r="C2243" s="58"/>
    </row>
    <row r="2244" spans="3:3" x14ac:dyDescent="0.35">
      <c r="C2244" s="58"/>
    </row>
    <row r="2245" spans="3:3" x14ac:dyDescent="0.35">
      <c r="C2245" s="58"/>
    </row>
    <row r="2246" spans="3:3" x14ac:dyDescent="0.35">
      <c r="C2246" s="58"/>
    </row>
    <row r="2247" spans="3:3" x14ac:dyDescent="0.35">
      <c r="C2247" s="58"/>
    </row>
    <row r="2248" spans="3:3" x14ac:dyDescent="0.35">
      <c r="C2248" s="58"/>
    </row>
    <row r="2249" spans="3:3" x14ac:dyDescent="0.35">
      <c r="C2249" s="58"/>
    </row>
    <row r="2250" spans="3:3" x14ac:dyDescent="0.35">
      <c r="C2250" s="58"/>
    </row>
    <row r="2251" spans="3:3" x14ac:dyDescent="0.35">
      <c r="C2251" s="58"/>
    </row>
    <row r="2252" spans="3:3" x14ac:dyDescent="0.35">
      <c r="C2252" s="58"/>
    </row>
    <row r="2253" spans="3:3" x14ac:dyDescent="0.35">
      <c r="C2253" s="58"/>
    </row>
    <row r="2254" spans="3:3" x14ac:dyDescent="0.35">
      <c r="C2254" s="58"/>
    </row>
    <row r="2255" spans="3:3" x14ac:dyDescent="0.35">
      <c r="C2255" s="58"/>
    </row>
    <row r="2256" spans="3:3" x14ac:dyDescent="0.35">
      <c r="C2256" s="58"/>
    </row>
    <row r="2257" spans="3:3" x14ac:dyDescent="0.35">
      <c r="C2257" s="58"/>
    </row>
    <row r="2258" spans="3:3" x14ac:dyDescent="0.35">
      <c r="C2258" s="58"/>
    </row>
    <row r="2259" spans="3:3" x14ac:dyDescent="0.35">
      <c r="C2259" s="58"/>
    </row>
    <row r="2260" spans="3:3" x14ac:dyDescent="0.35">
      <c r="C2260" s="58"/>
    </row>
    <row r="2261" spans="3:3" x14ac:dyDescent="0.35">
      <c r="C2261" s="58"/>
    </row>
    <row r="2262" spans="3:3" x14ac:dyDescent="0.35">
      <c r="C2262" s="58"/>
    </row>
    <row r="2263" spans="3:3" x14ac:dyDescent="0.35">
      <c r="C2263" s="58"/>
    </row>
    <row r="2264" spans="3:3" x14ac:dyDescent="0.35">
      <c r="C2264" s="58"/>
    </row>
    <row r="2265" spans="3:3" x14ac:dyDescent="0.35">
      <c r="C2265" s="58"/>
    </row>
    <row r="2266" spans="3:3" x14ac:dyDescent="0.35">
      <c r="C2266" s="58"/>
    </row>
    <row r="2267" spans="3:3" x14ac:dyDescent="0.35">
      <c r="C2267" s="58"/>
    </row>
    <row r="2268" spans="3:3" x14ac:dyDescent="0.35">
      <c r="C2268" s="58"/>
    </row>
    <row r="2269" spans="3:3" x14ac:dyDescent="0.35">
      <c r="C2269" s="58"/>
    </row>
    <row r="2270" spans="3:3" x14ac:dyDescent="0.35">
      <c r="C2270" s="58"/>
    </row>
    <row r="2271" spans="3:3" x14ac:dyDescent="0.35">
      <c r="C2271" s="58"/>
    </row>
    <row r="2272" spans="3:3" x14ac:dyDescent="0.35">
      <c r="C2272" s="58"/>
    </row>
    <row r="2273" spans="3:3" x14ac:dyDescent="0.35">
      <c r="C2273" s="58"/>
    </row>
    <row r="2274" spans="3:3" x14ac:dyDescent="0.35">
      <c r="C2274" s="58"/>
    </row>
    <row r="2275" spans="3:3" x14ac:dyDescent="0.35">
      <c r="C2275" s="58"/>
    </row>
    <row r="2276" spans="3:3" x14ac:dyDescent="0.35">
      <c r="C2276" s="58"/>
    </row>
    <row r="2277" spans="3:3" x14ac:dyDescent="0.35">
      <c r="C2277" s="58"/>
    </row>
    <row r="2278" spans="3:3" x14ac:dyDescent="0.35">
      <c r="C2278" s="58"/>
    </row>
    <row r="2279" spans="3:3" x14ac:dyDescent="0.35">
      <c r="C2279" s="58"/>
    </row>
    <row r="2280" spans="3:3" x14ac:dyDescent="0.35">
      <c r="C2280" s="58"/>
    </row>
    <row r="2281" spans="3:3" x14ac:dyDescent="0.35">
      <c r="C2281" s="58"/>
    </row>
    <row r="2282" spans="3:3" x14ac:dyDescent="0.35">
      <c r="C2282" s="58"/>
    </row>
    <row r="2283" spans="3:3" x14ac:dyDescent="0.35">
      <c r="C2283" s="58"/>
    </row>
    <row r="2284" spans="3:3" x14ac:dyDescent="0.35">
      <c r="C2284" s="58"/>
    </row>
    <row r="2285" spans="3:3" x14ac:dyDescent="0.35">
      <c r="C2285" s="58"/>
    </row>
    <row r="2286" spans="3:3" x14ac:dyDescent="0.35">
      <c r="C2286" s="58"/>
    </row>
    <row r="2287" spans="3:3" x14ac:dyDescent="0.35">
      <c r="C2287" s="58"/>
    </row>
    <row r="2288" spans="3:3" x14ac:dyDescent="0.35">
      <c r="C2288" s="58"/>
    </row>
    <row r="2289" spans="3:3" x14ac:dyDescent="0.35">
      <c r="C2289" s="58"/>
    </row>
    <row r="2290" spans="3:3" x14ac:dyDescent="0.35">
      <c r="C2290" s="58"/>
    </row>
    <row r="2291" spans="3:3" x14ac:dyDescent="0.35">
      <c r="C2291" s="58"/>
    </row>
    <row r="2292" spans="3:3" x14ac:dyDescent="0.35">
      <c r="C2292" s="58"/>
    </row>
    <row r="2293" spans="3:3" x14ac:dyDescent="0.35">
      <c r="C2293" s="58"/>
    </row>
    <row r="2294" spans="3:3" x14ac:dyDescent="0.35">
      <c r="C2294" s="58"/>
    </row>
    <row r="2295" spans="3:3" x14ac:dyDescent="0.35">
      <c r="C2295" s="58"/>
    </row>
    <row r="2296" spans="3:3" x14ac:dyDescent="0.35">
      <c r="C2296" s="58"/>
    </row>
    <row r="2297" spans="3:3" x14ac:dyDescent="0.35">
      <c r="C2297" s="58"/>
    </row>
    <row r="2298" spans="3:3" x14ac:dyDescent="0.35">
      <c r="C2298" s="58"/>
    </row>
    <row r="2299" spans="3:3" x14ac:dyDescent="0.35">
      <c r="C2299" s="58"/>
    </row>
    <row r="2300" spans="3:3" x14ac:dyDescent="0.35">
      <c r="C2300" s="58"/>
    </row>
    <row r="2301" spans="3:3" x14ac:dyDescent="0.35">
      <c r="C2301" s="58"/>
    </row>
    <row r="2302" spans="3:3" x14ac:dyDescent="0.35">
      <c r="C2302" s="58"/>
    </row>
    <row r="2303" spans="3:3" x14ac:dyDescent="0.35">
      <c r="C2303" s="58"/>
    </row>
    <row r="2304" spans="3:3" x14ac:dyDescent="0.35">
      <c r="C2304" s="58"/>
    </row>
    <row r="2305" spans="3:3" x14ac:dyDescent="0.35">
      <c r="C2305" s="58"/>
    </row>
    <row r="2306" spans="3:3" x14ac:dyDescent="0.35">
      <c r="C2306" s="58"/>
    </row>
    <row r="2307" spans="3:3" x14ac:dyDescent="0.35">
      <c r="C2307" s="58"/>
    </row>
    <row r="2308" spans="3:3" x14ac:dyDescent="0.35">
      <c r="C2308" s="58"/>
    </row>
    <row r="2309" spans="3:3" x14ac:dyDescent="0.35">
      <c r="C2309" s="58"/>
    </row>
    <row r="2310" spans="3:3" x14ac:dyDescent="0.35">
      <c r="C2310" s="58"/>
    </row>
    <row r="2311" spans="3:3" x14ac:dyDescent="0.35">
      <c r="C2311" s="58"/>
    </row>
    <row r="2312" spans="3:3" x14ac:dyDescent="0.35">
      <c r="C2312" s="58"/>
    </row>
    <row r="2313" spans="3:3" x14ac:dyDescent="0.35">
      <c r="C2313" s="58"/>
    </row>
    <row r="2314" spans="3:3" x14ac:dyDescent="0.35">
      <c r="C2314" s="58"/>
    </row>
    <row r="2315" spans="3:3" x14ac:dyDescent="0.35">
      <c r="C2315" s="58"/>
    </row>
    <row r="2316" spans="3:3" x14ac:dyDescent="0.35">
      <c r="C2316" s="58"/>
    </row>
    <row r="2317" spans="3:3" x14ac:dyDescent="0.35">
      <c r="C2317" s="58"/>
    </row>
    <row r="2318" spans="3:3" x14ac:dyDescent="0.35">
      <c r="C2318" s="58"/>
    </row>
    <row r="2319" spans="3:3" x14ac:dyDescent="0.35">
      <c r="C2319" s="58"/>
    </row>
    <row r="2320" spans="3:3" x14ac:dyDescent="0.35">
      <c r="C2320" s="58"/>
    </row>
    <row r="2321" spans="3:3" x14ac:dyDescent="0.35">
      <c r="C2321" s="58"/>
    </row>
    <row r="2322" spans="3:3" x14ac:dyDescent="0.35">
      <c r="C2322" s="58"/>
    </row>
    <row r="2323" spans="3:3" x14ac:dyDescent="0.35">
      <c r="C2323" s="58"/>
    </row>
    <row r="2324" spans="3:3" x14ac:dyDescent="0.35">
      <c r="C2324" s="58"/>
    </row>
    <row r="2325" spans="3:3" x14ac:dyDescent="0.35">
      <c r="C2325" s="58"/>
    </row>
    <row r="2326" spans="3:3" x14ac:dyDescent="0.35">
      <c r="C2326" s="58"/>
    </row>
    <row r="2327" spans="3:3" x14ac:dyDescent="0.35">
      <c r="C2327" s="58"/>
    </row>
    <row r="2328" spans="3:3" x14ac:dyDescent="0.35">
      <c r="C2328" s="58"/>
    </row>
    <row r="2329" spans="3:3" x14ac:dyDescent="0.35">
      <c r="C2329" s="58"/>
    </row>
    <row r="2330" spans="3:3" x14ac:dyDescent="0.35">
      <c r="C2330" s="58"/>
    </row>
    <row r="2331" spans="3:3" x14ac:dyDescent="0.35">
      <c r="C2331" s="58"/>
    </row>
    <row r="2332" spans="3:3" x14ac:dyDescent="0.35">
      <c r="C2332" s="58"/>
    </row>
    <row r="2333" spans="3:3" x14ac:dyDescent="0.35">
      <c r="C2333" s="58"/>
    </row>
    <row r="2334" spans="3:3" x14ac:dyDescent="0.35">
      <c r="C2334" s="58"/>
    </row>
    <row r="2335" spans="3:3" x14ac:dyDescent="0.35">
      <c r="C2335" s="58"/>
    </row>
    <row r="2336" spans="3:3" x14ac:dyDescent="0.35">
      <c r="C2336" s="58"/>
    </row>
    <row r="2337" spans="3:3" x14ac:dyDescent="0.35">
      <c r="C2337" s="58"/>
    </row>
    <row r="2338" spans="3:3" x14ac:dyDescent="0.35">
      <c r="C2338" s="58"/>
    </row>
    <row r="2339" spans="3:3" x14ac:dyDescent="0.35">
      <c r="C2339" s="58"/>
    </row>
    <row r="2340" spans="3:3" x14ac:dyDescent="0.35">
      <c r="C2340" s="58"/>
    </row>
    <row r="2341" spans="3:3" x14ac:dyDescent="0.35">
      <c r="C2341" s="58"/>
    </row>
    <row r="2342" spans="3:3" x14ac:dyDescent="0.35">
      <c r="C2342" s="58"/>
    </row>
    <row r="2343" spans="3:3" x14ac:dyDescent="0.35">
      <c r="C2343" s="58"/>
    </row>
    <row r="2344" spans="3:3" x14ac:dyDescent="0.35">
      <c r="C2344" s="58"/>
    </row>
    <row r="2345" spans="3:3" x14ac:dyDescent="0.35">
      <c r="C2345" s="58"/>
    </row>
    <row r="2346" spans="3:3" x14ac:dyDescent="0.35">
      <c r="C2346" s="58"/>
    </row>
    <row r="2347" spans="3:3" x14ac:dyDescent="0.35">
      <c r="C2347" s="58"/>
    </row>
    <row r="2348" spans="3:3" x14ac:dyDescent="0.35">
      <c r="C2348" s="58"/>
    </row>
    <row r="2349" spans="3:3" x14ac:dyDescent="0.35">
      <c r="C2349" s="58"/>
    </row>
    <row r="2350" spans="3:3" x14ac:dyDescent="0.35">
      <c r="C2350" s="58"/>
    </row>
    <row r="2351" spans="3:3" x14ac:dyDescent="0.35">
      <c r="C2351" s="58"/>
    </row>
    <row r="2352" spans="3:3" x14ac:dyDescent="0.35">
      <c r="C2352" s="58"/>
    </row>
    <row r="2353" spans="3:3" x14ac:dyDescent="0.35">
      <c r="C2353" s="58"/>
    </row>
    <row r="2354" spans="3:3" x14ac:dyDescent="0.35">
      <c r="C2354" s="58"/>
    </row>
    <row r="2355" spans="3:3" x14ac:dyDescent="0.35">
      <c r="C2355" s="58"/>
    </row>
    <row r="2356" spans="3:3" x14ac:dyDescent="0.35">
      <c r="C2356" s="58"/>
    </row>
    <row r="2357" spans="3:3" x14ac:dyDescent="0.35">
      <c r="C2357" s="58"/>
    </row>
    <row r="2358" spans="3:3" x14ac:dyDescent="0.35">
      <c r="C2358" s="58"/>
    </row>
    <row r="2359" spans="3:3" x14ac:dyDescent="0.35">
      <c r="C2359" s="58"/>
    </row>
    <row r="2360" spans="3:3" x14ac:dyDescent="0.35">
      <c r="C2360" s="58"/>
    </row>
    <row r="2361" spans="3:3" x14ac:dyDescent="0.35">
      <c r="C2361" s="58"/>
    </row>
    <row r="2362" spans="3:3" x14ac:dyDescent="0.35">
      <c r="C2362" s="58"/>
    </row>
    <row r="2363" spans="3:3" x14ac:dyDescent="0.35">
      <c r="C2363" s="58"/>
    </row>
    <row r="2364" spans="3:3" x14ac:dyDescent="0.35">
      <c r="C2364" s="58"/>
    </row>
    <row r="2365" spans="3:3" x14ac:dyDescent="0.35">
      <c r="C2365" s="58"/>
    </row>
    <row r="2366" spans="3:3" x14ac:dyDescent="0.35">
      <c r="C2366" s="58"/>
    </row>
    <row r="2367" spans="3:3" x14ac:dyDescent="0.35">
      <c r="C2367" s="58"/>
    </row>
    <row r="2368" spans="3:3" x14ac:dyDescent="0.35">
      <c r="C2368" s="58"/>
    </row>
    <row r="2369" spans="3:3" x14ac:dyDescent="0.35">
      <c r="C2369" s="58"/>
    </row>
    <row r="2370" spans="3:3" x14ac:dyDescent="0.35">
      <c r="C2370" s="58"/>
    </row>
    <row r="2371" spans="3:3" x14ac:dyDescent="0.35">
      <c r="C2371" s="58"/>
    </row>
    <row r="2372" spans="3:3" x14ac:dyDescent="0.35">
      <c r="C2372" s="58"/>
    </row>
    <row r="2373" spans="3:3" x14ac:dyDescent="0.35">
      <c r="C2373" s="58"/>
    </row>
    <row r="2374" spans="3:3" x14ac:dyDescent="0.35">
      <c r="C2374" s="58"/>
    </row>
    <row r="2375" spans="3:3" x14ac:dyDescent="0.35">
      <c r="C2375" s="58"/>
    </row>
    <row r="2376" spans="3:3" x14ac:dyDescent="0.35">
      <c r="C2376" s="58"/>
    </row>
    <row r="2377" spans="3:3" x14ac:dyDescent="0.35">
      <c r="C2377" s="58"/>
    </row>
    <row r="2378" spans="3:3" x14ac:dyDescent="0.35">
      <c r="C2378" s="58"/>
    </row>
    <row r="2379" spans="3:3" x14ac:dyDescent="0.35">
      <c r="C2379" s="58"/>
    </row>
    <row r="2380" spans="3:3" x14ac:dyDescent="0.35">
      <c r="C2380" s="58"/>
    </row>
    <row r="2381" spans="3:3" x14ac:dyDescent="0.35">
      <c r="C2381" s="58"/>
    </row>
    <row r="2382" spans="3:3" x14ac:dyDescent="0.35">
      <c r="C2382" s="58"/>
    </row>
    <row r="2383" spans="3:3" x14ac:dyDescent="0.35">
      <c r="C2383" s="58"/>
    </row>
    <row r="2384" spans="3:3" x14ac:dyDescent="0.35">
      <c r="C2384" s="58"/>
    </row>
    <row r="2385" spans="3:3" x14ac:dyDescent="0.35">
      <c r="C2385" s="58"/>
    </row>
    <row r="2386" spans="3:3" x14ac:dyDescent="0.35">
      <c r="C2386" s="58"/>
    </row>
    <row r="2387" spans="3:3" x14ac:dyDescent="0.35">
      <c r="C2387" s="58"/>
    </row>
    <row r="2388" spans="3:3" x14ac:dyDescent="0.35">
      <c r="C2388" s="58"/>
    </row>
    <row r="2389" spans="3:3" x14ac:dyDescent="0.35">
      <c r="C2389" s="58"/>
    </row>
    <row r="2390" spans="3:3" x14ac:dyDescent="0.35">
      <c r="C2390" s="58"/>
    </row>
    <row r="2391" spans="3:3" x14ac:dyDescent="0.35">
      <c r="C2391" s="58"/>
    </row>
    <row r="2392" spans="3:3" x14ac:dyDescent="0.35">
      <c r="C2392" s="58"/>
    </row>
    <row r="2393" spans="3:3" x14ac:dyDescent="0.35">
      <c r="C2393" s="58"/>
    </row>
    <row r="2394" spans="3:3" x14ac:dyDescent="0.35">
      <c r="C2394" s="58"/>
    </row>
    <row r="2395" spans="3:3" x14ac:dyDescent="0.35">
      <c r="C2395" s="58"/>
    </row>
    <row r="2396" spans="3:3" x14ac:dyDescent="0.35">
      <c r="C2396" s="58"/>
    </row>
    <row r="2397" spans="3:3" x14ac:dyDescent="0.35">
      <c r="C2397" s="58"/>
    </row>
    <row r="2398" spans="3:3" x14ac:dyDescent="0.35">
      <c r="C2398" s="58"/>
    </row>
    <row r="2399" spans="3:3" x14ac:dyDescent="0.35">
      <c r="C2399" s="58"/>
    </row>
    <row r="2400" spans="3:3" x14ac:dyDescent="0.35">
      <c r="C2400" s="58"/>
    </row>
    <row r="2401" spans="3:3" x14ac:dyDescent="0.35">
      <c r="C2401" s="58"/>
    </row>
    <row r="2402" spans="3:3" x14ac:dyDescent="0.35">
      <c r="C2402" s="58"/>
    </row>
    <row r="2403" spans="3:3" x14ac:dyDescent="0.35">
      <c r="C2403" s="58"/>
    </row>
    <row r="2404" spans="3:3" x14ac:dyDescent="0.35">
      <c r="C2404" s="58"/>
    </row>
    <row r="2405" spans="3:3" x14ac:dyDescent="0.35">
      <c r="C2405" s="58"/>
    </row>
    <row r="2406" spans="3:3" x14ac:dyDescent="0.35">
      <c r="C2406" s="58"/>
    </row>
    <row r="2407" spans="3:3" x14ac:dyDescent="0.35">
      <c r="C2407" s="58"/>
    </row>
    <row r="2408" spans="3:3" x14ac:dyDescent="0.35">
      <c r="C2408" s="58"/>
    </row>
    <row r="2409" spans="3:3" x14ac:dyDescent="0.35">
      <c r="C2409" s="58"/>
    </row>
    <row r="2410" spans="3:3" x14ac:dyDescent="0.35">
      <c r="C2410" s="58"/>
    </row>
    <row r="2411" spans="3:3" x14ac:dyDescent="0.35">
      <c r="C2411" s="58"/>
    </row>
    <row r="2412" spans="3:3" x14ac:dyDescent="0.35">
      <c r="C2412" s="58"/>
    </row>
    <row r="2413" spans="3:3" x14ac:dyDescent="0.35">
      <c r="C2413" s="58"/>
    </row>
    <row r="2414" spans="3:3" x14ac:dyDescent="0.35">
      <c r="C2414" s="58"/>
    </row>
    <row r="2415" spans="3:3" x14ac:dyDescent="0.35">
      <c r="C2415" s="58"/>
    </row>
    <row r="2416" spans="3:3" x14ac:dyDescent="0.35">
      <c r="C2416" s="58"/>
    </row>
    <row r="2417" spans="3:3" x14ac:dyDescent="0.35">
      <c r="C2417" s="58"/>
    </row>
    <row r="2418" spans="3:3" x14ac:dyDescent="0.35">
      <c r="C2418" s="58"/>
    </row>
    <row r="2419" spans="3:3" x14ac:dyDescent="0.35">
      <c r="C2419" s="58"/>
    </row>
    <row r="2420" spans="3:3" x14ac:dyDescent="0.35">
      <c r="C2420" s="58"/>
    </row>
    <row r="2421" spans="3:3" x14ac:dyDescent="0.35">
      <c r="C2421" s="58"/>
    </row>
    <row r="2422" spans="3:3" x14ac:dyDescent="0.35">
      <c r="C2422" s="58"/>
    </row>
    <row r="2423" spans="3:3" x14ac:dyDescent="0.35">
      <c r="C2423" s="58"/>
    </row>
    <row r="2424" spans="3:3" x14ac:dyDescent="0.35">
      <c r="C2424" s="58"/>
    </row>
    <row r="2425" spans="3:3" x14ac:dyDescent="0.35">
      <c r="C2425" s="58"/>
    </row>
    <row r="2426" spans="3:3" x14ac:dyDescent="0.35">
      <c r="C2426" s="58"/>
    </row>
    <row r="2427" spans="3:3" x14ac:dyDescent="0.35">
      <c r="C2427" s="58"/>
    </row>
    <row r="2428" spans="3:3" x14ac:dyDescent="0.35">
      <c r="C2428" s="58"/>
    </row>
    <row r="2429" spans="3:3" x14ac:dyDescent="0.35">
      <c r="C2429" s="58"/>
    </row>
    <row r="2430" spans="3:3" x14ac:dyDescent="0.35">
      <c r="C2430" s="58"/>
    </row>
    <row r="2431" spans="3:3" x14ac:dyDescent="0.35">
      <c r="C2431" s="58"/>
    </row>
    <row r="2432" spans="3:3" x14ac:dyDescent="0.35">
      <c r="C2432" s="58"/>
    </row>
    <row r="2433" spans="3:3" x14ac:dyDescent="0.35">
      <c r="C2433" s="58"/>
    </row>
    <row r="2434" spans="3:3" x14ac:dyDescent="0.35">
      <c r="C2434" s="58"/>
    </row>
    <row r="2435" spans="3:3" x14ac:dyDescent="0.35">
      <c r="C2435" s="58"/>
    </row>
    <row r="2436" spans="3:3" x14ac:dyDescent="0.35">
      <c r="C2436" s="58"/>
    </row>
    <row r="2437" spans="3:3" x14ac:dyDescent="0.35">
      <c r="C2437" s="58"/>
    </row>
    <row r="2438" spans="3:3" x14ac:dyDescent="0.35">
      <c r="C2438" s="58"/>
    </row>
    <row r="2439" spans="3:3" x14ac:dyDescent="0.35">
      <c r="C2439" s="58"/>
    </row>
    <row r="2440" spans="3:3" x14ac:dyDescent="0.35">
      <c r="C2440" s="58"/>
    </row>
    <row r="2441" spans="3:3" x14ac:dyDescent="0.35">
      <c r="C2441" s="58"/>
    </row>
    <row r="2442" spans="3:3" x14ac:dyDescent="0.35">
      <c r="C2442" s="58"/>
    </row>
    <row r="2443" spans="3:3" x14ac:dyDescent="0.35">
      <c r="C2443" s="58"/>
    </row>
    <row r="2444" spans="3:3" x14ac:dyDescent="0.35">
      <c r="C2444" s="58"/>
    </row>
    <row r="2445" spans="3:3" x14ac:dyDescent="0.35">
      <c r="C2445" s="58"/>
    </row>
    <row r="2446" spans="3:3" x14ac:dyDescent="0.35">
      <c r="C2446" s="58"/>
    </row>
    <row r="2447" spans="3:3" x14ac:dyDescent="0.35">
      <c r="C2447" s="58"/>
    </row>
    <row r="2448" spans="3:3" x14ac:dyDescent="0.35">
      <c r="C2448" s="58"/>
    </row>
    <row r="2449" spans="3:3" x14ac:dyDescent="0.35">
      <c r="C2449" s="58"/>
    </row>
    <row r="2450" spans="3:3" x14ac:dyDescent="0.35">
      <c r="C2450" s="58"/>
    </row>
    <row r="2451" spans="3:3" x14ac:dyDescent="0.35">
      <c r="C2451" s="58"/>
    </row>
    <row r="2452" spans="3:3" x14ac:dyDescent="0.35">
      <c r="C2452" s="58"/>
    </row>
    <row r="2453" spans="3:3" x14ac:dyDescent="0.35">
      <c r="C2453" s="58"/>
    </row>
    <row r="2454" spans="3:3" x14ac:dyDescent="0.35">
      <c r="C2454" s="58"/>
    </row>
    <row r="2455" spans="3:3" x14ac:dyDescent="0.35">
      <c r="C2455" s="58"/>
    </row>
    <row r="2456" spans="3:3" x14ac:dyDescent="0.35">
      <c r="C2456" s="58"/>
    </row>
    <row r="2457" spans="3:3" x14ac:dyDescent="0.35">
      <c r="C2457" s="58"/>
    </row>
    <row r="2458" spans="3:3" x14ac:dyDescent="0.35">
      <c r="C2458" s="58"/>
    </row>
    <row r="2459" spans="3:3" x14ac:dyDescent="0.35">
      <c r="C2459" s="58"/>
    </row>
    <row r="2460" spans="3:3" x14ac:dyDescent="0.35">
      <c r="C2460" s="58"/>
    </row>
    <row r="2461" spans="3:3" x14ac:dyDescent="0.35">
      <c r="C2461" s="58"/>
    </row>
    <row r="2462" spans="3:3" x14ac:dyDescent="0.35">
      <c r="C2462" s="58"/>
    </row>
    <row r="2463" spans="3:3" x14ac:dyDescent="0.35">
      <c r="C2463" s="58"/>
    </row>
    <row r="2464" spans="3:3" x14ac:dyDescent="0.35">
      <c r="C2464" s="58"/>
    </row>
    <row r="2465" spans="3:3" x14ac:dyDescent="0.35">
      <c r="C2465" s="58"/>
    </row>
    <row r="2466" spans="3:3" x14ac:dyDescent="0.35">
      <c r="C2466" s="58"/>
    </row>
    <row r="2467" spans="3:3" x14ac:dyDescent="0.35">
      <c r="C2467" s="58"/>
    </row>
    <row r="2468" spans="3:3" x14ac:dyDescent="0.35">
      <c r="C2468" s="58"/>
    </row>
    <row r="2469" spans="3:3" x14ac:dyDescent="0.35">
      <c r="C2469" s="58"/>
    </row>
    <row r="2470" spans="3:3" x14ac:dyDescent="0.35">
      <c r="C2470" s="58"/>
    </row>
    <row r="2471" spans="3:3" x14ac:dyDescent="0.35">
      <c r="C2471" s="58"/>
    </row>
    <row r="2472" spans="3:3" x14ac:dyDescent="0.35">
      <c r="C2472" s="58"/>
    </row>
    <row r="2473" spans="3:3" x14ac:dyDescent="0.35">
      <c r="C2473" s="58"/>
    </row>
    <row r="2474" spans="3:3" x14ac:dyDescent="0.35">
      <c r="C2474" s="58"/>
    </row>
    <row r="2475" spans="3:3" x14ac:dyDescent="0.35">
      <c r="C2475" s="58"/>
    </row>
    <row r="2476" spans="3:3" x14ac:dyDescent="0.35">
      <c r="C2476" s="58"/>
    </row>
    <row r="2477" spans="3:3" x14ac:dyDescent="0.35">
      <c r="C2477" s="58"/>
    </row>
    <row r="2478" spans="3:3" x14ac:dyDescent="0.35">
      <c r="C2478" s="58"/>
    </row>
    <row r="2479" spans="3:3" x14ac:dyDescent="0.35">
      <c r="C2479" s="58"/>
    </row>
    <row r="2480" spans="3:3" x14ac:dyDescent="0.35">
      <c r="C2480" s="58"/>
    </row>
    <row r="2481" spans="3:3" x14ac:dyDescent="0.35">
      <c r="C2481" s="58"/>
    </row>
    <row r="2482" spans="3:3" x14ac:dyDescent="0.35">
      <c r="C2482" s="58"/>
    </row>
    <row r="2483" spans="3:3" x14ac:dyDescent="0.35">
      <c r="C2483" s="58"/>
    </row>
    <row r="2484" spans="3:3" x14ac:dyDescent="0.35">
      <c r="C2484" s="58"/>
    </row>
    <row r="2485" spans="3:3" x14ac:dyDescent="0.35">
      <c r="C2485" s="58"/>
    </row>
    <row r="2486" spans="3:3" x14ac:dyDescent="0.35">
      <c r="C2486" s="58"/>
    </row>
    <row r="2487" spans="3:3" x14ac:dyDescent="0.35">
      <c r="C2487" s="58"/>
    </row>
    <row r="2488" spans="3:3" x14ac:dyDescent="0.35">
      <c r="C2488" s="58"/>
    </row>
    <row r="2489" spans="3:3" x14ac:dyDescent="0.35">
      <c r="C2489" s="58"/>
    </row>
    <row r="2490" spans="3:3" x14ac:dyDescent="0.35">
      <c r="C2490" s="58"/>
    </row>
    <row r="2491" spans="3:3" x14ac:dyDescent="0.35">
      <c r="C2491" s="58"/>
    </row>
    <row r="2492" spans="3:3" x14ac:dyDescent="0.35">
      <c r="C2492" s="58"/>
    </row>
    <row r="2493" spans="3:3" x14ac:dyDescent="0.35">
      <c r="C2493" s="58"/>
    </row>
    <row r="2494" spans="3:3" x14ac:dyDescent="0.35">
      <c r="C2494" s="58"/>
    </row>
    <row r="2495" spans="3:3" x14ac:dyDescent="0.35">
      <c r="C2495" s="58"/>
    </row>
    <row r="2496" spans="3:3" x14ac:dyDescent="0.35">
      <c r="C2496" s="58"/>
    </row>
    <row r="2497" spans="3:3" x14ac:dyDescent="0.35">
      <c r="C2497" s="58"/>
    </row>
    <row r="2498" spans="3:3" x14ac:dyDescent="0.35">
      <c r="C2498" s="58"/>
    </row>
    <row r="2499" spans="3:3" x14ac:dyDescent="0.35">
      <c r="C2499" s="58"/>
    </row>
    <row r="2500" spans="3:3" x14ac:dyDescent="0.35">
      <c r="C2500" s="58"/>
    </row>
    <row r="2501" spans="3:3" x14ac:dyDescent="0.35">
      <c r="C2501" s="58"/>
    </row>
    <row r="2502" spans="3:3" x14ac:dyDescent="0.35">
      <c r="C2502" s="58"/>
    </row>
    <row r="2503" spans="3:3" x14ac:dyDescent="0.35">
      <c r="C2503" s="58"/>
    </row>
    <row r="2504" spans="3:3" x14ac:dyDescent="0.35">
      <c r="C2504" s="58"/>
    </row>
    <row r="2505" spans="3:3" x14ac:dyDescent="0.35">
      <c r="C2505" s="58"/>
    </row>
    <row r="2506" spans="3:3" x14ac:dyDescent="0.35">
      <c r="C2506" s="58"/>
    </row>
    <row r="2507" spans="3:3" x14ac:dyDescent="0.35">
      <c r="C2507" s="58"/>
    </row>
    <row r="2508" spans="3:3" x14ac:dyDescent="0.35">
      <c r="C2508" s="58"/>
    </row>
    <row r="2509" spans="3:3" x14ac:dyDescent="0.35">
      <c r="C2509" s="58"/>
    </row>
    <row r="2510" spans="3:3" x14ac:dyDescent="0.35">
      <c r="C2510" s="58"/>
    </row>
    <row r="2511" spans="3:3" x14ac:dyDescent="0.35">
      <c r="C2511" s="58"/>
    </row>
    <row r="2512" spans="3:3" x14ac:dyDescent="0.35">
      <c r="C2512" s="58"/>
    </row>
    <row r="2513" spans="3:3" x14ac:dyDescent="0.35">
      <c r="C2513" s="58"/>
    </row>
    <row r="2514" spans="3:3" x14ac:dyDescent="0.35">
      <c r="C2514" s="58"/>
    </row>
    <row r="2515" spans="3:3" x14ac:dyDescent="0.35">
      <c r="C2515" s="58"/>
    </row>
    <row r="2516" spans="3:3" x14ac:dyDescent="0.35">
      <c r="C2516" s="58"/>
    </row>
    <row r="2517" spans="3:3" x14ac:dyDescent="0.35">
      <c r="C2517" s="58"/>
    </row>
    <row r="2518" spans="3:3" x14ac:dyDescent="0.35">
      <c r="C2518" s="58"/>
    </row>
    <row r="2519" spans="3:3" x14ac:dyDescent="0.35">
      <c r="C2519" s="58"/>
    </row>
    <row r="2520" spans="3:3" x14ac:dyDescent="0.35">
      <c r="C2520" s="58"/>
    </row>
    <row r="2521" spans="3:3" x14ac:dyDescent="0.35">
      <c r="C2521" s="58"/>
    </row>
    <row r="2522" spans="3:3" x14ac:dyDescent="0.35">
      <c r="C2522" s="58"/>
    </row>
    <row r="2523" spans="3:3" x14ac:dyDescent="0.35">
      <c r="C2523" s="58"/>
    </row>
    <row r="2524" spans="3:3" x14ac:dyDescent="0.35">
      <c r="C2524" s="58"/>
    </row>
    <row r="2525" spans="3:3" x14ac:dyDescent="0.35">
      <c r="C2525" s="58"/>
    </row>
    <row r="2526" spans="3:3" x14ac:dyDescent="0.35">
      <c r="C2526" s="58"/>
    </row>
    <row r="2527" spans="3:3" x14ac:dyDescent="0.35">
      <c r="C2527" s="58"/>
    </row>
    <row r="2528" spans="3:3" x14ac:dyDescent="0.35">
      <c r="C2528" s="58"/>
    </row>
    <row r="2529" spans="3:3" x14ac:dyDescent="0.35">
      <c r="C2529" s="58"/>
    </row>
    <row r="2530" spans="3:3" x14ac:dyDescent="0.35">
      <c r="C2530" s="58"/>
    </row>
    <row r="2531" spans="3:3" x14ac:dyDescent="0.35">
      <c r="C2531" s="58"/>
    </row>
    <row r="2532" spans="3:3" x14ac:dyDescent="0.35">
      <c r="C2532" s="58"/>
    </row>
    <row r="2533" spans="3:3" x14ac:dyDescent="0.35">
      <c r="C2533" s="58"/>
    </row>
    <row r="2534" spans="3:3" x14ac:dyDescent="0.35">
      <c r="C2534" s="58"/>
    </row>
    <row r="2535" spans="3:3" x14ac:dyDescent="0.35">
      <c r="C2535" s="58"/>
    </row>
    <row r="2536" spans="3:3" x14ac:dyDescent="0.35">
      <c r="C2536" s="58"/>
    </row>
    <row r="2537" spans="3:3" x14ac:dyDescent="0.35">
      <c r="C2537" s="58"/>
    </row>
    <row r="2538" spans="3:3" x14ac:dyDescent="0.35">
      <c r="C2538" s="58"/>
    </row>
    <row r="2539" spans="3:3" x14ac:dyDescent="0.35">
      <c r="C2539" s="58"/>
    </row>
    <row r="2540" spans="3:3" x14ac:dyDescent="0.35">
      <c r="C2540" s="58"/>
    </row>
    <row r="2541" spans="3:3" x14ac:dyDescent="0.35">
      <c r="C2541" s="58"/>
    </row>
    <row r="2542" spans="3:3" x14ac:dyDescent="0.35">
      <c r="C2542" s="58"/>
    </row>
    <row r="2543" spans="3:3" x14ac:dyDescent="0.35">
      <c r="C2543" s="58"/>
    </row>
    <row r="2544" spans="3:3" x14ac:dyDescent="0.35">
      <c r="C2544" s="58"/>
    </row>
    <row r="2545" spans="3:3" x14ac:dyDescent="0.35">
      <c r="C2545" s="58"/>
    </row>
    <row r="2546" spans="3:3" x14ac:dyDescent="0.35">
      <c r="C2546" s="58"/>
    </row>
    <row r="2547" spans="3:3" x14ac:dyDescent="0.35">
      <c r="C2547" s="58"/>
    </row>
    <row r="2548" spans="3:3" x14ac:dyDescent="0.35">
      <c r="C2548" s="58"/>
    </row>
    <row r="2549" spans="3:3" x14ac:dyDescent="0.35">
      <c r="C2549" s="58"/>
    </row>
    <row r="2550" spans="3:3" x14ac:dyDescent="0.35">
      <c r="C2550" s="58"/>
    </row>
    <row r="2551" spans="3:3" x14ac:dyDescent="0.35">
      <c r="C2551" s="58"/>
    </row>
    <row r="2552" spans="3:3" x14ac:dyDescent="0.35">
      <c r="C2552" s="58"/>
    </row>
    <row r="2553" spans="3:3" x14ac:dyDescent="0.35">
      <c r="C2553" s="58"/>
    </row>
    <row r="2554" spans="3:3" x14ac:dyDescent="0.35">
      <c r="C2554" s="58"/>
    </row>
    <row r="2555" spans="3:3" x14ac:dyDescent="0.35">
      <c r="C2555" s="58"/>
    </row>
    <row r="2556" spans="3:3" x14ac:dyDescent="0.35">
      <c r="C2556" s="58"/>
    </row>
    <row r="2557" spans="3:3" x14ac:dyDescent="0.35">
      <c r="C2557" s="58"/>
    </row>
    <row r="2558" spans="3:3" x14ac:dyDescent="0.35">
      <c r="C2558" s="58"/>
    </row>
    <row r="2559" spans="3:3" x14ac:dyDescent="0.35">
      <c r="C2559" s="58"/>
    </row>
    <row r="2560" spans="3:3" x14ac:dyDescent="0.35">
      <c r="C2560" s="58"/>
    </row>
    <row r="2561" spans="3:3" x14ac:dyDescent="0.35">
      <c r="C2561" s="58"/>
    </row>
    <row r="2562" spans="3:3" x14ac:dyDescent="0.35">
      <c r="C2562" s="58"/>
    </row>
    <row r="2563" spans="3:3" x14ac:dyDescent="0.35">
      <c r="C2563" s="58"/>
    </row>
    <row r="2564" spans="3:3" x14ac:dyDescent="0.35">
      <c r="C2564" s="58"/>
    </row>
    <row r="2565" spans="3:3" x14ac:dyDescent="0.35">
      <c r="C2565" s="58"/>
    </row>
    <row r="2566" spans="3:3" x14ac:dyDescent="0.35">
      <c r="C2566" s="58"/>
    </row>
    <row r="2567" spans="3:3" x14ac:dyDescent="0.35">
      <c r="C2567" s="58"/>
    </row>
    <row r="2568" spans="3:3" x14ac:dyDescent="0.35">
      <c r="C2568" s="58"/>
    </row>
    <row r="2569" spans="3:3" x14ac:dyDescent="0.35">
      <c r="C2569" s="58"/>
    </row>
    <row r="2570" spans="3:3" x14ac:dyDescent="0.35">
      <c r="C2570" s="58"/>
    </row>
    <row r="2571" spans="3:3" x14ac:dyDescent="0.35">
      <c r="C2571" s="58"/>
    </row>
    <row r="2572" spans="3:3" x14ac:dyDescent="0.35">
      <c r="C2572" s="58"/>
    </row>
    <row r="2573" spans="3:3" x14ac:dyDescent="0.35">
      <c r="C2573" s="58"/>
    </row>
    <row r="2574" spans="3:3" x14ac:dyDescent="0.35">
      <c r="C2574" s="58"/>
    </row>
    <row r="2575" spans="3:3" x14ac:dyDescent="0.35">
      <c r="C2575" s="58"/>
    </row>
    <row r="2576" spans="3:3" x14ac:dyDescent="0.35">
      <c r="C2576" s="58"/>
    </row>
    <row r="2577" spans="3:3" x14ac:dyDescent="0.35">
      <c r="C2577" s="58"/>
    </row>
    <row r="2578" spans="3:3" x14ac:dyDescent="0.35">
      <c r="C2578" s="58"/>
    </row>
    <row r="2579" spans="3:3" x14ac:dyDescent="0.35">
      <c r="C2579" s="58"/>
    </row>
    <row r="2580" spans="3:3" x14ac:dyDescent="0.35">
      <c r="C2580" s="58"/>
    </row>
    <row r="2581" spans="3:3" x14ac:dyDescent="0.35">
      <c r="C2581" s="58"/>
    </row>
    <row r="2582" spans="3:3" x14ac:dyDescent="0.35">
      <c r="C2582" s="58"/>
    </row>
    <row r="2583" spans="3:3" x14ac:dyDescent="0.35">
      <c r="C2583" s="58"/>
    </row>
    <row r="2584" spans="3:3" x14ac:dyDescent="0.35">
      <c r="C2584" s="58"/>
    </row>
    <row r="2585" spans="3:3" x14ac:dyDescent="0.35">
      <c r="C2585" s="58"/>
    </row>
    <row r="2586" spans="3:3" x14ac:dyDescent="0.35">
      <c r="C2586" s="58"/>
    </row>
    <row r="2587" spans="3:3" x14ac:dyDescent="0.35">
      <c r="C2587" s="58"/>
    </row>
    <row r="2588" spans="3:3" x14ac:dyDescent="0.35">
      <c r="C2588" s="58"/>
    </row>
    <row r="2589" spans="3:3" x14ac:dyDescent="0.35">
      <c r="C2589" s="58"/>
    </row>
    <row r="2590" spans="3:3" x14ac:dyDescent="0.35">
      <c r="C2590" s="58"/>
    </row>
    <row r="2591" spans="3:3" x14ac:dyDescent="0.35">
      <c r="C2591" s="58"/>
    </row>
    <row r="2592" spans="3:3" x14ac:dyDescent="0.35">
      <c r="C2592" s="58"/>
    </row>
    <row r="2593" spans="3:3" x14ac:dyDescent="0.35">
      <c r="C2593" s="58"/>
    </row>
    <row r="2594" spans="3:3" x14ac:dyDescent="0.35">
      <c r="C2594" s="58"/>
    </row>
    <row r="2595" spans="3:3" x14ac:dyDescent="0.35">
      <c r="C2595" s="58"/>
    </row>
    <row r="2596" spans="3:3" x14ac:dyDescent="0.35">
      <c r="C2596" s="58"/>
    </row>
    <row r="2597" spans="3:3" x14ac:dyDescent="0.35">
      <c r="C2597" s="58"/>
    </row>
    <row r="2598" spans="3:3" x14ac:dyDescent="0.35">
      <c r="C2598" s="58"/>
    </row>
    <row r="2599" spans="3:3" x14ac:dyDescent="0.35">
      <c r="C2599" s="58"/>
    </row>
    <row r="2600" spans="3:3" x14ac:dyDescent="0.35">
      <c r="C2600" s="58"/>
    </row>
    <row r="2601" spans="3:3" x14ac:dyDescent="0.35">
      <c r="C2601" s="58"/>
    </row>
    <row r="2602" spans="3:3" x14ac:dyDescent="0.35">
      <c r="C2602" s="58"/>
    </row>
    <row r="2603" spans="3:3" x14ac:dyDescent="0.35">
      <c r="C2603" s="58"/>
    </row>
    <row r="2604" spans="3:3" x14ac:dyDescent="0.35">
      <c r="C2604" s="58"/>
    </row>
    <row r="2605" spans="3:3" x14ac:dyDescent="0.35">
      <c r="C2605" s="58"/>
    </row>
    <row r="2606" spans="3:3" x14ac:dyDescent="0.35">
      <c r="C2606" s="58"/>
    </row>
    <row r="2607" spans="3:3" x14ac:dyDescent="0.35">
      <c r="C2607" s="58"/>
    </row>
    <row r="2608" spans="3:3" x14ac:dyDescent="0.35">
      <c r="C2608" s="58"/>
    </row>
    <row r="2609" spans="3:3" x14ac:dyDescent="0.35">
      <c r="C2609" s="58"/>
    </row>
    <row r="2610" spans="3:3" x14ac:dyDescent="0.35">
      <c r="C2610" s="58"/>
    </row>
    <row r="2611" spans="3:3" x14ac:dyDescent="0.35">
      <c r="C2611" s="58"/>
    </row>
    <row r="2612" spans="3:3" x14ac:dyDescent="0.35">
      <c r="C2612" s="58"/>
    </row>
    <row r="2613" spans="3:3" x14ac:dyDescent="0.35">
      <c r="C2613" s="58"/>
    </row>
    <row r="2614" spans="3:3" x14ac:dyDescent="0.35">
      <c r="C2614" s="58"/>
    </row>
    <row r="2615" spans="3:3" x14ac:dyDescent="0.35">
      <c r="C2615" s="58"/>
    </row>
    <row r="2616" spans="3:3" x14ac:dyDescent="0.35">
      <c r="C2616" s="58"/>
    </row>
    <row r="2617" spans="3:3" x14ac:dyDescent="0.35">
      <c r="C2617" s="58"/>
    </row>
    <row r="2618" spans="3:3" x14ac:dyDescent="0.35">
      <c r="C2618" s="58"/>
    </row>
    <row r="2619" spans="3:3" x14ac:dyDescent="0.35">
      <c r="C2619" s="58"/>
    </row>
    <row r="2620" spans="3:3" x14ac:dyDescent="0.35">
      <c r="C2620" s="58"/>
    </row>
    <row r="2621" spans="3:3" x14ac:dyDescent="0.35">
      <c r="C2621" s="58"/>
    </row>
    <row r="2622" spans="3:3" x14ac:dyDescent="0.35">
      <c r="C2622" s="58"/>
    </row>
    <row r="2623" spans="3:3" x14ac:dyDescent="0.35">
      <c r="C2623" s="58"/>
    </row>
    <row r="2624" spans="3:3" x14ac:dyDescent="0.35">
      <c r="C2624" s="58"/>
    </row>
    <row r="2625" spans="3:3" x14ac:dyDescent="0.35">
      <c r="C2625" s="58"/>
    </row>
    <row r="2626" spans="3:3" x14ac:dyDescent="0.35">
      <c r="C2626" s="58"/>
    </row>
    <row r="2627" spans="3:3" x14ac:dyDescent="0.35">
      <c r="C2627" s="58"/>
    </row>
    <row r="2628" spans="3:3" x14ac:dyDescent="0.35">
      <c r="C2628" s="58"/>
    </row>
    <row r="2629" spans="3:3" x14ac:dyDescent="0.35">
      <c r="C2629" s="58"/>
    </row>
    <row r="2630" spans="3:3" x14ac:dyDescent="0.35">
      <c r="C2630" s="58"/>
    </row>
    <row r="2631" spans="3:3" x14ac:dyDescent="0.35">
      <c r="C2631" s="58"/>
    </row>
    <row r="2632" spans="3:3" x14ac:dyDescent="0.35">
      <c r="C2632" s="58"/>
    </row>
    <row r="2633" spans="3:3" x14ac:dyDescent="0.35">
      <c r="C2633" s="58"/>
    </row>
    <row r="2634" spans="3:3" x14ac:dyDescent="0.35">
      <c r="C2634" s="58"/>
    </row>
    <row r="2635" spans="3:3" x14ac:dyDescent="0.35">
      <c r="C2635" s="58"/>
    </row>
    <row r="2636" spans="3:3" x14ac:dyDescent="0.35">
      <c r="C2636" s="58"/>
    </row>
    <row r="2637" spans="3:3" x14ac:dyDescent="0.35">
      <c r="C2637" s="58"/>
    </row>
    <row r="2638" spans="3:3" x14ac:dyDescent="0.35">
      <c r="C2638" s="58"/>
    </row>
    <row r="2639" spans="3:3" x14ac:dyDescent="0.35">
      <c r="C2639" s="58"/>
    </row>
    <row r="2640" spans="3:3" x14ac:dyDescent="0.35">
      <c r="C2640" s="58"/>
    </row>
    <row r="2641" spans="3:3" x14ac:dyDescent="0.35">
      <c r="C2641" s="58"/>
    </row>
    <row r="2642" spans="3:3" x14ac:dyDescent="0.35">
      <c r="C2642" s="58"/>
    </row>
    <row r="2643" spans="3:3" x14ac:dyDescent="0.35">
      <c r="C2643" s="58"/>
    </row>
    <row r="2644" spans="3:3" x14ac:dyDescent="0.35">
      <c r="C2644" s="58"/>
    </row>
    <row r="2645" spans="3:3" x14ac:dyDescent="0.35">
      <c r="C2645" s="58"/>
    </row>
    <row r="2646" spans="3:3" x14ac:dyDescent="0.35">
      <c r="C2646" s="58"/>
    </row>
    <row r="2647" spans="3:3" x14ac:dyDescent="0.35">
      <c r="C2647" s="58"/>
    </row>
    <row r="2648" spans="3:3" x14ac:dyDescent="0.35">
      <c r="C2648" s="58"/>
    </row>
    <row r="2649" spans="3:3" x14ac:dyDescent="0.35">
      <c r="C2649" s="58"/>
    </row>
    <row r="2650" spans="3:3" x14ac:dyDescent="0.35">
      <c r="C2650" s="58"/>
    </row>
    <row r="2651" spans="3:3" x14ac:dyDescent="0.35">
      <c r="C2651" s="58"/>
    </row>
    <row r="2652" spans="3:3" x14ac:dyDescent="0.35">
      <c r="C2652" s="58"/>
    </row>
    <row r="2653" spans="3:3" x14ac:dyDescent="0.35">
      <c r="C2653" s="58"/>
    </row>
    <row r="2654" spans="3:3" x14ac:dyDescent="0.35">
      <c r="C2654" s="58"/>
    </row>
    <row r="2655" spans="3:3" x14ac:dyDescent="0.35">
      <c r="C2655" s="58"/>
    </row>
    <row r="2656" spans="3:3" x14ac:dyDescent="0.35">
      <c r="C2656" s="58"/>
    </row>
    <row r="2657" spans="3:3" x14ac:dyDescent="0.35">
      <c r="C2657" s="58"/>
    </row>
    <row r="2658" spans="3:3" x14ac:dyDescent="0.35">
      <c r="C2658" s="58"/>
    </row>
    <row r="2659" spans="3:3" x14ac:dyDescent="0.35">
      <c r="C2659" s="58"/>
    </row>
    <row r="2660" spans="3:3" x14ac:dyDescent="0.35">
      <c r="C2660" s="58"/>
    </row>
    <row r="2661" spans="3:3" x14ac:dyDescent="0.35">
      <c r="C2661" s="58"/>
    </row>
    <row r="2662" spans="3:3" x14ac:dyDescent="0.35">
      <c r="C2662" s="58"/>
    </row>
    <row r="2663" spans="3:3" x14ac:dyDescent="0.35">
      <c r="C2663" s="58"/>
    </row>
    <row r="2664" spans="3:3" x14ac:dyDescent="0.35">
      <c r="C2664" s="58"/>
    </row>
    <row r="2665" spans="3:3" x14ac:dyDescent="0.35">
      <c r="C2665" s="58"/>
    </row>
    <row r="2666" spans="3:3" x14ac:dyDescent="0.35">
      <c r="C2666" s="58"/>
    </row>
    <row r="2667" spans="3:3" x14ac:dyDescent="0.35">
      <c r="C2667" s="58"/>
    </row>
    <row r="2668" spans="3:3" x14ac:dyDescent="0.35">
      <c r="C2668" s="58"/>
    </row>
    <row r="2669" spans="3:3" x14ac:dyDescent="0.35">
      <c r="C2669" s="58"/>
    </row>
    <row r="2670" spans="3:3" x14ac:dyDescent="0.35">
      <c r="C2670" s="58"/>
    </row>
    <row r="2671" spans="3:3" x14ac:dyDescent="0.35">
      <c r="C2671" s="58"/>
    </row>
    <row r="2672" spans="3:3" x14ac:dyDescent="0.35">
      <c r="C2672" s="58"/>
    </row>
    <row r="2673" spans="3:3" x14ac:dyDescent="0.35">
      <c r="C2673" s="58"/>
    </row>
    <row r="2674" spans="3:3" x14ac:dyDescent="0.35">
      <c r="C2674" s="58"/>
    </row>
    <row r="2675" spans="3:3" x14ac:dyDescent="0.35">
      <c r="C2675" s="58"/>
    </row>
    <row r="2676" spans="3:3" x14ac:dyDescent="0.35">
      <c r="C2676" s="58"/>
    </row>
    <row r="2677" spans="3:3" x14ac:dyDescent="0.35">
      <c r="C2677" s="58"/>
    </row>
    <row r="2678" spans="3:3" x14ac:dyDescent="0.35">
      <c r="C2678" s="58"/>
    </row>
    <row r="2679" spans="3:3" x14ac:dyDescent="0.35">
      <c r="C2679" s="58"/>
    </row>
    <row r="2680" spans="3:3" x14ac:dyDescent="0.35">
      <c r="C2680" s="58"/>
    </row>
    <row r="2681" spans="3:3" x14ac:dyDescent="0.35">
      <c r="C2681" s="58"/>
    </row>
    <row r="2682" spans="3:3" x14ac:dyDescent="0.35">
      <c r="C2682" s="58"/>
    </row>
    <row r="2683" spans="3:3" x14ac:dyDescent="0.35">
      <c r="C2683" s="58"/>
    </row>
    <row r="2684" spans="3:3" x14ac:dyDescent="0.35">
      <c r="C2684" s="58"/>
    </row>
    <row r="2685" spans="3:3" x14ac:dyDescent="0.35">
      <c r="C2685" s="58"/>
    </row>
    <row r="2686" spans="3:3" x14ac:dyDescent="0.35">
      <c r="C2686" s="58"/>
    </row>
    <row r="2687" spans="3:3" x14ac:dyDescent="0.35">
      <c r="C2687" s="58"/>
    </row>
    <row r="2688" spans="3:3" x14ac:dyDescent="0.35">
      <c r="C2688" s="58"/>
    </row>
    <row r="2689" spans="3:3" x14ac:dyDescent="0.35">
      <c r="C2689" s="58"/>
    </row>
    <row r="2690" spans="3:3" x14ac:dyDescent="0.35">
      <c r="C2690" s="58"/>
    </row>
    <row r="2691" spans="3:3" x14ac:dyDescent="0.35">
      <c r="C2691" s="58"/>
    </row>
    <row r="2692" spans="3:3" x14ac:dyDescent="0.35">
      <c r="C2692" s="58"/>
    </row>
    <row r="2693" spans="3:3" x14ac:dyDescent="0.35">
      <c r="C2693" s="58"/>
    </row>
    <row r="2694" spans="3:3" x14ac:dyDescent="0.35">
      <c r="C2694" s="58"/>
    </row>
    <row r="2695" spans="3:3" x14ac:dyDescent="0.35">
      <c r="C2695" s="58"/>
    </row>
    <row r="2696" spans="3:3" x14ac:dyDescent="0.35">
      <c r="C2696" s="58"/>
    </row>
    <row r="2697" spans="3:3" x14ac:dyDescent="0.35">
      <c r="C2697" s="58"/>
    </row>
    <row r="2698" spans="3:3" x14ac:dyDescent="0.35">
      <c r="C2698" s="58"/>
    </row>
    <row r="2699" spans="3:3" x14ac:dyDescent="0.35">
      <c r="C2699" s="58"/>
    </row>
    <row r="2700" spans="3:3" x14ac:dyDescent="0.35">
      <c r="C2700" s="58"/>
    </row>
    <row r="2701" spans="3:3" x14ac:dyDescent="0.35">
      <c r="C2701" s="58"/>
    </row>
    <row r="2702" spans="3:3" x14ac:dyDescent="0.35">
      <c r="C2702" s="58"/>
    </row>
    <row r="2703" spans="3:3" x14ac:dyDescent="0.35">
      <c r="C2703" s="58"/>
    </row>
    <row r="2704" spans="3:3" x14ac:dyDescent="0.35">
      <c r="C2704" s="58"/>
    </row>
    <row r="2705" spans="3:3" x14ac:dyDescent="0.35">
      <c r="C2705" s="58"/>
    </row>
    <row r="2706" spans="3:3" x14ac:dyDescent="0.35">
      <c r="C2706" s="58"/>
    </row>
    <row r="2707" spans="3:3" x14ac:dyDescent="0.35">
      <c r="C2707" s="58"/>
    </row>
    <row r="2708" spans="3:3" x14ac:dyDescent="0.35">
      <c r="C2708" s="58"/>
    </row>
    <row r="2709" spans="3:3" x14ac:dyDescent="0.35">
      <c r="C2709" s="58"/>
    </row>
    <row r="2710" spans="3:3" x14ac:dyDescent="0.35">
      <c r="C2710" s="58"/>
    </row>
    <row r="2711" spans="3:3" x14ac:dyDescent="0.35">
      <c r="C2711" s="58"/>
    </row>
    <row r="2712" spans="3:3" x14ac:dyDescent="0.35">
      <c r="C2712" s="58"/>
    </row>
    <row r="2713" spans="3:3" x14ac:dyDescent="0.35">
      <c r="C2713" s="58"/>
    </row>
    <row r="2714" spans="3:3" x14ac:dyDescent="0.35">
      <c r="C2714" s="58"/>
    </row>
    <row r="2715" spans="3:3" x14ac:dyDescent="0.35">
      <c r="C2715" s="58"/>
    </row>
    <row r="2716" spans="3:3" x14ac:dyDescent="0.35">
      <c r="C2716" s="58"/>
    </row>
    <row r="2717" spans="3:3" x14ac:dyDescent="0.35">
      <c r="C2717" s="58"/>
    </row>
    <row r="2718" spans="3:3" x14ac:dyDescent="0.35">
      <c r="C2718" s="58"/>
    </row>
    <row r="2719" spans="3:3" x14ac:dyDescent="0.35">
      <c r="C2719" s="58"/>
    </row>
    <row r="2720" spans="3:3" x14ac:dyDescent="0.35">
      <c r="C2720" s="58"/>
    </row>
    <row r="2721" spans="3:3" x14ac:dyDescent="0.35">
      <c r="C2721" s="58"/>
    </row>
    <row r="2722" spans="3:3" x14ac:dyDescent="0.35">
      <c r="C2722" s="58"/>
    </row>
    <row r="2723" spans="3:3" x14ac:dyDescent="0.35">
      <c r="C2723" s="58"/>
    </row>
    <row r="2724" spans="3:3" x14ac:dyDescent="0.35">
      <c r="C2724" s="58"/>
    </row>
    <row r="2725" spans="3:3" x14ac:dyDescent="0.35">
      <c r="C2725" s="58"/>
    </row>
    <row r="2726" spans="3:3" x14ac:dyDescent="0.35">
      <c r="C2726" s="58"/>
    </row>
    <row r="2727" spans="3:3" x14ac:dyDescent="0.35">
      <c r="C2727" s="58"/>
    </row>
    <row r="2728" spans="3:3" x14ac:dyDescent="0.35">
      <c r="C2728" s="58"/>
    </row>
    <row r="2729" spans="3:3" x14ac:dyDescent="0.35">
      <c r="C2729" s="58"/>
    </row>
    <row r="2730" spans="3:3" x14ac:dyDescent="0.35">
      <c r="C2730" s="58"/>
    </row>
    <row r="2731" spans="3:3" x14ac:dyDescent="0.35">
      <c r="C2731" s="58"/>
    </row>
    <row r="2732" spans="3:3" x14ac:dyDescent="0.35">
      <c r="C2732" s="58"/>
    </row>
    <row r="2733" spans="3:3" x14ac:dyDescent="0.35">
      <c r="C2733" s="58"/>
    </row>
    <row r="2734" spans="3:3" x14ac:dyDescent="0.35">
      <c r="C2734" s="58"/>
    </row>
    <row r="2735" spans="3:3" x14ac:dyDescent="0.35">
      <c r="C2735" s="58"/>
    </row>
    <row r="2736" spans="3:3" x14ac:dyDescent="0.35">
      <c r="C2736" s="58"/>
    </row>
    <row r="2737" spans="3:3" x14ac:dyDescent="0.35">
      <c r="C2737" s="58"/>
    </row>
    <row r="2738" spans="3:3" x14ac:dyDescent="0.35">
      <c r="C2738" s="58"/>
    </row>
    <row r="2739" spans="3:3" x14ac:dyDescent="0.35">
      <c r="C2739" s="58"/>
    </row>
    <row r="2740" spans="3:3" x14ac:dyDescent="0.35">
      <c r="C2740" s="58"/>
    </row>
    <row r="2741" spans="3:3" x14ac:dyDescent="0.35">
      <c r="C2741" s="58"/>
    </row>
    <row r="2742" spans="3:3" x14ac:dyDescent="0.35">
      <c r="C2742" s="58"/>
    </row>
    <row r="2743" spans="3:3" x14ac:dyDescent="0.35">
      <c r="C2743" s="58"/>
    </row>
    <row r="2744" spans="3:3" x14ac:dyDescent="0.35">
      <c r="C2744" s="58"/>
    </row>
    <row r="2745" spans="3:3" x14ac:dyDescent="0.35">
      <c r="C2745" s="58"/>
    </row>
    <row r="2746" spans="3:3" x14ac:dyDescent="0.35">
      <c r="C2746" s="58"/>
    </row>
    <row r="2747" spans="3:3" x14ac:dyDescent="0.35">
      <c r="C2747" s="58"/>
    </row>
    <row r="2748" spans="3:3" x14ac:dyDescent="0.35">
      <c r="C2748" s="58"/>
    </row>
    <row r="2749" spans="3:3" x14ac:dyDescent="0.35">
      <c r="C2749" s="58"/>
    </row>
    <row r="2750" spans="3:3" x14ac:dyDescent="0.35">
      <c r="C2750" s="58"/>
    </row>
    <row r="2751" spans="3:3" x14ac:dyDescent="0.35">
      <c r="C2751" s="58"/>
    </row>
    <row r="2752" spans="3:3" x14ac:dyDescent="0.35">
      <c r="C2752" s="58"/>
    </row>
    <row r="2753" spans="3:3" x14ac:dyDescent="0.35">
      <c r="C2753" s="58"/>
    </row>
    <row r="2754" spans="3:3" x14ac:dyDescent="0.35">
      <c r="C2754" s="58"/>
    </row>
    <row r="2755" spans="3:3" x14ac:dyDescent="0.35">
      <c r="C2755" s="58"/>
    </row>
    <row r="2756" spans="3:3" x14ac:dyDescent="0.35">
      <c r="C2756" s="58"/>
    </row>
    <row r="2757" spans="3:3" x14ac:dyDescent="0.35">
      <c r="C2757" s="58"/>
    </row>
    <row r="2758" spans="3:3" x14ac:dyDescent="0.35">
      <c r="C2758" s="58"/>
    </row>
    <row r="2759" spans="3:3" x14ac:dyDescent="0.35">
      <c r="C2759" s="58"/>
    </row>
    <row r="2760" spans="3:3" x14ac:dyDescent="0.35">
      <c r="C2760" s="58"/>
    </row>
    <row r="2761" spans="3:3" x14ac:dyDescent="0.35">
      <c r="C2761" s="58"/>
    </row>
    <row r="2762" spans="3:3" x14ac:dyDescent="0.35">
      <c r="C2762" s="58"/>
    </row>
    <row r="2763" spans="3:3" x14ac:dyDescent="0.35">
      <c r="C2763" s="58"/>
    </row>
    <row r="2764" spans="3:3" x14ac:dyDescent="0.35">
      <c r="C2764" s="58"/>
    </row>
    <row r="2765" spans="3:3" x14ac:dyDescent="0.35">
      <c r="C2765" s="58"/>
    </row>
    <row r="2766" spans="3:3" x14ac:dyDescent="0.35">
      <c r="C2766" s="58"/>
    </row>
    <row r="2767" spans="3:3" x14ac:dyDescent="0.35">
      <c r="C2767" s="58"/>
    </row>
    <row r="2768" spans="3:3" x14ac:dyDescent="0.35">
      <c r="C2768" s="58"/>
    </row>
    <row r="2769" spans="3:3" x14ac:dyDescent="0.35">
      <c r="C2769" s="58"/>
    </row>
    <row r="2770" spans="3:3" x14ac:dyDescent="0.35">
      <c r="C2770" s="58"/>
    </row>
    <row r="2771" spans="3:3" x14ac:dyDescent="0.35">
      <c r="C2771" s="58"/>
    </row>
    <row r="2772" spans="3:3" x14ac:dyDescent="0.35">
      <c r="C2772" s="58"/>
    </row>
    <row r="2773" spans="3:3" x14ac:dyDescent="0.35">
      <c r="C2773" s="58"/>
    </row>
    <row r="2774" spans="3:3" x14ac:dyDescent="0.35">
      <c r="C2774" s="58"/>
    </row>
    <row r="2775" spans="3:3" x14ac:dyDescent="0.35">
      <c r="C2775" s="58"/>
    </row>
    <row r="2776" spans="3:3" x14ac:dyDescent="0.35">
      <c r="C2776" s="58"/>
    </row>
    <row r="2777" spans="3:3" x14ac:dyDescent="0.35">
      <c r="C2777" s="58"/>
    </row>
    <row r="2778" spans="3:3" x14ac:dyDescent="0.35">
      <c r="C2778" s="58"/>
    </row>
    <row r="2779" spans="3:3" x14ac:dyDescent="0.35">
      <c r="C2779" s="58"/>
    </row>
    <row r="2780" spans="3:3" x14ac:dyDescent="0.35">
      <c r="C2780" s="58"/>
    </row>
    <row r="2781" spans="3:3" x14ac:dyDescent="0.35">
      <c r="C2781" s="58"/>
    </row>
    <row r="2782" spans="3:3" x14ac:dyDescent="0.35">
      <c r="C2782" s="58"/>
    </row>
    <row r="2783" spans="3:3" x14ac:dyDescent="0.35">
      <c r="C2783" s="58"/>
    </row>
    <row r="2784" spans="3:3" x14ac:dyDescent="0.35">
      <c r="C2784" s="58"/>
    </row>
    <row r="2785" spans="3:3" x14ac:dyDescent="0.35">
      <c r="C2785" s="58"/>
    </row>
    <row r="2786" spans="3:3" x14ac:dyDescent="0.35">
      <c r="C2786" s="58"/>
    </row>
    <row r="2787" spans="3:3" x14ac:dyDescent="0.35">
      <c r="C2787" s="58"/>
    </row>
    <row r="2788" spans="3:3" x14ac:dyDescent="0.35">
      <c r="C2788" s="58"/>
    </row>
    <row r="2789" spans="3:3" x14ac:dyDescent="0.35">
      <c r="C2789" s="58"/>
    </row>
    <row r="2790" spans="3:3" x14ac:dyDescent="0.35">
      <c r="C2790" s="58"/>
    </row>
    <row r="2791" spans="3:3" x14ac:dyDescent="0.35">
      <c r="C2791" s="58"/>
    </row>
    <row r="2792" spans="3:3" x14ac:dyDescent="0.35">
      <c r="C2792" s="58"/>
    </row>
    <row r="2793" spans="3:3" x14ac:dyDescent="0.35">
      <c r="C2793" s="58"/>
    </row>
    <row r="2794" spans="3:3" x14ac:dyDescent="0.35">
      <c r="C2794" s="58"/>
    </row>
    <row r="2795" spans="3:3" x14ac:dyDescent="0.35">
      <c r="C2795" s="58"/>
    </row>
    <row r="2796" spans="3:3" x14ac:dyDescent="0.35">
      <c r="C2796" s="58"/>
    </row>
    <row r="2797" spans="3:3" x14ac:dyDescent="0.35">
      <c r="C2797" s="58"/>
    </row>
    <row r="2798" spans="3:3" x14ac:dyDescent="0.35">
      <c r="C2798" s="58"/>
    </row>
    <row r="2799" spans="3:3" x14ac:dyDescent="0.35">
      <c r="C2799" s="58"/>
    </row>
    <row r="2800" spans="3:3" x14ac:dyDescent="0.35">
      <c r="C2800" s="58"/>
    </row>
    <row r="2801" spans="3:3" x14ac:dyDescent="0.35">
      <c r="C2801" s="58"/>
    </row>
    <row r="2802" spans="3:3" x14ac:dyDescent="0.35">
      <c r="C2802" s="58"/>
    </row>
    <row r="2803" spans="3:3" x14ac:dyDescent="0.35">
      <c r="C2803" s="58"/>
    </row>
    <row r="2804" spans="3:3" x14ac:dyDescent="0.35">
      <c r="C2804" s="58"/>
    </row>
    <row r="2805" spans="3:3" x14ac:dyDescent="0.35">
      <c r="C2805" s="58"/>
    </row>
    <row r="2806" spans="3:3" x14ac:dyDescent="0.35">
      <c r="C2806" s="58"/>
    </row>
    <row r="2807" spans="3:3" x14ac:dyDescent="0.35">
      <c r="C2807" s="58"/>
    </row>
    <row r="2808" spans="3:3" x14ac:dyDescent="0.35">
      <c r="C2808" s="58"/>
    </row>
    <row r="2809" spans="3:3" x14ac:dyDescent="0.35">
      <c r="C2809" s="58"/>
    </row>
    <row r="2810" spans="3:3" x14ac:dyDescent="0.35">
      <c r="C2810" s="58"/>
    </row>
    <row r="2811" spans="3:3" x14ac:dyDescent="0.35">
      <c r="C2811" s="58"/>
    </row>
    <row r="2812" spans="3:3" x14ac:dyDescent="0.35">
      <c r="C2812" s="58"/>
    </row>
    <row r="2813" spans="3:3" x14ac:dyDescent="0.35">
      <c r="C2813" s="58"/>
    </row>
    <row r="2814" spans="3:3" x14ac:dyDescent="0.35">
      <c r="C2814" s="58"/>
    </row>
    <row r="2815" spans="3:3" x14ac:dyDescent="0.35">
      <c r="C2815" s="58"/>
    </row>
    <row r="2816" spans="3:3" x14ac:dyDescent="0.35">
      <c r="C2816" s="58"/>
    </row>
    <row r="2817" spans="3:3" x14ac:dyDescent="0.35">
      <c r="C2817" s="58"/>
    </row>
    <row r="2818" spans="3:3" x14ac:dyDescent="0.35">
      <c r="C2818" s="58"/>
    </row>
    <row r="2819" spans="3:3" x14ac:dyDescent="0.35">
      <c r="C2819" s="58"/>
    </row>
    <row r="2820" spans="3:3" x14ac:dyDescent="0.35">
      <c r="C2820" s="58"/>
    </row>
    <row r="2821" spans="3:3" x14ac:dyDescent="0.35">
      <c r="C2821" s="58"/>
    </row>
    <row r="2822" spans="3:3" x14ac:dyDescent="0.35">
      <c r="C2822" s="58"/>
    </row>
    <row r="2823" spans="3:3" x14ac:dyDescent="0.35">
      <c r="C2823" s="58"/>
    </row>
    <row r="2824" spans="3:3" x14ac:dyDescent="0.35">
      <c r="C2824" s="58"/>
    </row>
    <row r="2825" spans="3:3" x14ac:dyDescent="0.35">
      <c r="C2825" s="58"/>
    </row>
    <row r="2826" spans="3:3" x14ac:dyDescent="0.35">
      <c r="C2826" s="58"/>
    </row>
    <row r="2827" spans="3:3" x14ac:dyDescent="0.35">
      <c r="C2827" s="58"/>
    </row>
    <row r="2828" spans="3:3" x14ac:dyDescent="0.35">
      <c r="C2828" s="58"/>
    </row>
    <row r="2829" spans="3:3" x14ac:dyDescent="0.35">
      <c r="C2829" s="58"/>
    </row>
    <row r="2830" spans="3:3" x14ac:dyDescent="0.35">
      <c r="C2830" s="58"/>
    </row>
    <row r="2831" spans="3:3" x14ac:dyDescent="0.35">
      <c r="C2831" s="58"/>
    </row>
    <row r="2832" spans="3:3" x14ac:dyDescent="0.35">
      <c r="C2832" s="58"/>
    </row>
    <row r="2833" spans="3:3" x14ac:dyDescent="0.35">
      <c r="C2833" s="58"/>
    </row>
    <row r="2834" spans="3:3" x14ac:dyDescent="0.35">
      <c r="C2834" s="58"/>
    </row>
    <row r="2835" spans="3:3" x14ac:dyDescent="0.35">
      <c r="C2835" s="58"/>
    </row>
    <row r="2836" spans="3:3" x14ac:dyDescent="0.35">
      <c r="C2836" s="58"/>
    </row>
    <row r="2837" spans="3:3" x14ac:dyDescent="0.35">
      <c r="C2837" s="58"/>
    </row>
    <row r="2838" spans="3:3" x14ac:dyDescent="0.35">
      <c r="C2838" s="58"/>
    </row>
    <row r="2839" spans="3:3" x14ac:dyDescent="0.35">
      <c r="C2839" s="58"/>
    </row>
    <row r="2840" spans="3:3" x14ac:dyDescent="0.35">
      <c r="C2840" s="58"/>
    </row>
    <row r="2841" spans="3:3" x14ac:dyDescent="0.35">
      <c r="C2841" s="58"/>
    </row>
    <row r="2842" spans="3:3" x14ac:dyDescent="0.35">
      <c r="C2842" s="58"/>
    </row>
    <row r="2843" spans="3:3" x14ac:dyDescent="0.35">
      <c r="C2843" s="58"/>
    </row>
    <row r="2844" spans="3:3" x14ac:dyDescent="0.35">
      <c r="C2844" s="58"/>
    </row>
    <row r="2845" spans="3:3" x14ac:dyDescent="0.35">
      <c r="C2845" s="58"/>
    </row>
    <row r="2846" spans="3:3" x14ac:dyDescent="0.35">
      <c r="C2846" s="58"/>
    </row>
    <row r="2847" spans="3:3" x14ac:dyDescent="0.35">
      <c r="C2847" s="58"/>
    </row>
    <row r="2848" spans="3:3" x14ac:dyDescent="0.35">
      <c r="C2848" s="58"/>
    </row>
    <row r="2849" spans="3:3" x14ac:dyDescent="0.35">
      <c r="C2849" s="58"/>
    </row>
    <row r="2850" spans="3:3" x14ac:dyDescent="0.35">
      <c r="C2850" s="58"/>
    </row>
    <row r="2851" spans="3:3" x14ac:dyDescent="0.35">
      <c r="C2851" s="58"/>
    </row>
    <row r="2852" spans="3:3" x14ac:dyDescent="0.35">
      <c r="C2852" s="58"/>
    </row>
    <row r="2853" spans="3:3" x14ac:dyDescent="0.35">
      <c r="C2853" s="58"/>
    </row>
    <row r="2854" spans="3:3" x14ac:dyDescent="0.35">
      <c r="C2854" s="58"/>
    </row>
    <row r="2855" spans="3:3" x14ac:dyDescent="0.35">
      <c r="C2855" s="58"/>
    </row>
    <row r="2856" spans="3:3" x14ac:dyDescent="0.35">
      <c r="C2856" s="58"/>
    </row>
    <row r="2857" spans="3:3" x14ac:dyDescent="0.35">
      <c r="C2857" s="58"/>
    </row>
    <row r="2858" spans="3:3" x14ac:dyDescent="0.35">
      <c r="C2858" s="58"/>
    </row>
    <row r="2859" spans="3:3" x14ac:dyDescent="0.35">
      <c r="C2859" s="58"/>
    </row>
    <row r="2860" spans="3:3" x14ac:dyDescent="0.35">
      <c r="C2860" s="58"/>
    </row>
    <row r="2861" spans="3:3" x14ac:dyDescent="0.35">
      <c r="C2861" s="58"/>
    </row>
    <row r="2862" spans="3:3" x14ac:dyDescent="0.35">
      <c r="C2862" s="58"/>
    </row>
    <row r="2863" spans="3:3" x14ac:dyDescent="0.35">
      <c r="C2863" s="58"/>
    </row>
    <row r="2864" spans="3:3" x14ac:dyDescent="0.35">
      <c r="C2864" s="58"/>
    </row>
    <row r="2865" spans="3:3" x14ac:dyDescent="0.35">
      <c r="C2865" s="58"/>
    </row>
    <row r="2866" spans="3:3" x14ac:dyDescent="0.35">
      <c r="C2866" s="58"/>
    </row>
    <row r="2867" spans="3:3" x14ac:dyDescent="0.35">
      <c r="C2867" s="58"/>
    </row>
    <row r="2868" spans="3:3" x14ac:dyDescent="0.35">
      <c r="C2868" s="58"/>
    </row>
    <row r="2869" spans="3:3" x14ac:dyDescent="0.35">
      <c r="C2869" s="58"/>
    </row>
    <row r="2870" spans="3:3" x14ac:dyDescent="0.35">
      <c r="C2870" s="58"/>
    </row>
    <row r="2871" spans="3:3" x14ac:dyDescent="0.35">
      <c r="C2871" s="58"/>
    </row>
    <row r="2872" spans="3:3" x14ac:dyDescent="0.35">
      <c r="C2872" s="58"/>
    </row>
    <row r="2873" spans="3:3" x14ac:dyDescent="0.35">
      <c r="C2873" s="58"/>
    </row>
    <row r="2874" spans="3:3" x14ac:dyDescent="0.35">
      <c r="C2874" s="58"/>
    </row>
    <row r="2875" spans="3:3" x14ac:dyDescent="0.35">
      <c r="C2875" s="58"/>
    </row>
    <row r="2876" spans="3:3" x14ac:dyDescent="0.35">
      <c r="C2876" s="58"/>
    </row>
    <row r="2877" spans="3:3" x14ac:dyDescent="0.35">
      <c r="C2877" s="58"/>
    </row>
    <row r="2878" spans="3:3" x14ac:dyDescent="0.35">
      <c r="C2878" s="58"/>
    </row>
    <row r="2879" spans="3:3" x14ac:dyDescent="0.35">
      <c r="C2879" s="58"/>
    </row>
    <row r="2880" spans="3:3" x14ac:dyDescent="0.35">
      <c r="C2880" s="58"/>
    </row>
    <row r="2881" spans="3:3" x14ac:dyDescent="0.35">
      <c r="C2881" s="58"/>
    </row>
    <row r="2882" spans="3:3" x14ac:dyDescent="0.35">
      <c r="C2882" s="58"/>
    </row>
    <row r="2883" spans="3:3" x14ac:dyDescent="0.35">
      <c r="C2883" s="58"/>
    </row>
    <row r="2884" spans="3:3" x14ac:dyDescent="0.35">
      <c r="C2884" s="58"/>
    </row>
    <row r="2885" spans="3:3" x14ac:dyDescent="0.35">
      <c r="C2885" s="58"/>
    </row>
    <row r="2886" spans="3:3" x14ac:dyDescent="0.35">
      <c r="C2886" s="58"/>
    </row>
    <row r="2887" spans="3:3" x14ac:dyDescent="0.35">
      <c r="C2887" s="58"/>
    </row>
    <row r="2888" spans="3:3" x14ac:dyDescent="0.35">
      <c r="C2888" s="58"/>
    </row>
    <row r="2889" spans="3:3" x14ac:dyDescent="0.35">
      <c r="C2889" s="58"/>
    </row>
    <row r="2890" spans="3:3" x14ac:dyDescent="0.35">
      <c r="C2890" s="58"/>
    </row>
    <row r="2891" spans="3:3" x14ac:dyDescent="0.35">
      <c r="C2891" s="58"/>
    </row>
    <row r="2892" spans="3:3" x14ac:dyDescent="0.35">
      <c r="C2892" s="58"/>
    </row>
    <row r="2893" spans="3:3" x14ac:dyDescent="0.35">
      <c r="C2893" s="58"/>
    </row>
    <row r="2894" spans="3:3" x14ac:dyDescent="0.35">
      <c r="C2894" s="58"/>
    </row>
    <row r="2895" spans="3:3" x14ac:dyDescent="0.35">
      <c r="C2895" s="58"/>
    </row>
    <row r="2896" spans="3:3" x14ac:dyDescent="0.35">
      <c r="C2896" s="58"/>
    </row>
    <row r="2897" spans="3:3" x14ac:dyDescent="0.35">
      <c r="C2897" s="58"/>
    </row>
    <row r="2898" spans="3:3" x14ac:dyDescent="0.35">
      <c r="C2898" s="58"/>
    </row>
    <row r="2899" spans="3:3" x14ac:dyDescent="0.35">
      <c r="C2899" s="58"/>
    </row>
    <row r="2900" spans="3:3" x14ac:dyDescent="0.35">
      <c r="C2900" s="58"/>
    </row>
    <row r="2901" spans="3:3" x14ac:dyDescent="0.35">
      <c r="C2901" s="58"/>
    </row>
    <row r="2902" spans="3:3" x14ac:dyDescent="0.35">
      <c r="C2902" s="58"/>
    </row>
    <row r="2903" spans="3:3" x14ac:dyDescent="0.35">
      <c r="C2903" s="58"/>
    </row>
    <row r="2904" spans="3:3" x14ac:dyDescent="0.35">
      <c r="C2904" s="58"/>
    </row>
    <row r="2905" spans="3:3" x14ac:dyDescent="0.35">
      <c r="C2905" s="58"/>
    </row>
    <row r="2906" spans="3:3" x14ac:dyDescent="0.35">
      <c r="C2906" s="58"/>
    </row>
    <row r="2907" spans="3:3" x14ac:dyDescent="0.35">
      <c r="C2907" s="58"/>
    </row>
    <row r="2908" spans="3:3" x14ac:dyDescent="0.35">
      <c r="C2908" s="58"/>
    </row>
    <row r="2909" spans="3:3" x14ac:dyDescent="0.35">
      <c r="C2909" s="58"/>
    </row>
    <row r="2910" spans="3:3" x14ac:dyDescent="0.35">
      <c r="C2910" s="58"/>
    </row>
    <row r="2911" spans="3:3" x14ac:dyDescent="0.35">
      <c r="C2911" s="58"/>
    </row>
    <row r="2912" spans="3:3" x14ac:dyDescent="0.35">
      <c r="C2912" s="58"/>
    </row>
    <row r="2913" spans="3:3" x14ac:dyDescent="0.35">
      <c r="C2913" s="58"/>
    </row>
    <row r="2914" spans="3:3" x14ac:dyDescent="0.35">
      <c r="C2914" s="58"/>
    </row>
    <row r="2915" spans="3:3" x14ac:dyDescent="0.35">
      <c r="C2915" s="58"/>
    </row>
    <row r="2916" spans="3:3" x14ac:dyDescent="0.35">
      <c r="C2916" s="58"/>
    </row>
    <row r="2917" spans="3:3" x14ac:dyDescent="0.35">
      <c r="C2917" s="58"/>
    </row>
    <row r="2918" spans="3:3" x14ac:dyDescent="0.35">
      <c r="C2918" s="58"/>
    </row>
    <row r="2919" spans="3:3" x14ac:dyDescent="0.35">
      <c r="C2919" s="58"/>
    </row>
    <row r="2920" spans="3:3" x14ac:dyDescent="0.35">
      <c r="C2920" s="58"/>
    </row>
    <row r="2921" spans="3:3" x14ac:dyDescent="0.35">
      <c r="C2921" s="58"/>
    </row>
    <row r="2922" spans="3:3" x14ac:dyDescent="0.35">
      <c r="C2922" s="58"/>
    </row>
    <row r="2923" spans="3:3" x14ac:dyDescent="0.35">
      <c r="C2923" s="58"/>
    </row>
    <row r="2924" spans="3:3" x14ac:dyDescent="0.35">
      <c r="C2924" s="58"/>
    </row>
    <row r="2925" spans="3:3" x14ac:dyDescent="0.35">
      <c r="C2925" s="58"/>
    </row>
    <row r="2926" spans="3:3" x14ac:dyDescent="0.35">
      <c r="C2926" s="58"/>
    </row>
    <row r="2927" spans="3:3" x14ac:dyDescent="0.35">
      <c r="C2927" s="58"/>
    </row>
    <row r="2928" spans="3:3" x14ac:dyDescent="0.35">
      <c r="C2928" s="58"/>
    </row>
    <row r="2929" spans="3:3" x14ac:dyDescent="0.35">
      <c r="C2929" s="58"/>
    </row>
    <row r="2930" spans="3:3" x14ac:dyDescent="0.35">
      <c r="C2930" s="58"/>
    </row>
    <row r="2931" spans="3:3" x14ac:dyDescent="0.35">
      <c r="C2931" s="58"/>
    </row>
    <row r="2932" spans="3:3" x14ac:dyDescent="0.35">
      <c r="C2932" s="58"/>
    </row>
    <row r="2933" spans="3:3" x14ac:dyDescent="0.35">
      <c r="C2933" s="58"/>
    </row>
    <row r="2934" spans="3:3" x14ac:dyDescent="0.35">
      <c r="C2934" s="58"/>
    </row>
    <row r="2935" spans="3:3" x14ac:dyDescent="0.35">
      <c r="C2935" s="58"/>
    </row>
    <row r="2936" spans="3:3" x14ac:dyDescent="0.35">
      <c r="C2936" s="58"/>
    </row>
    <row r="2937" spans="3:3" x14ac:dyDescent="0.35">
      <c r="C2937" s="58"/>
    </row>
    <row r="2938" spans="3:3" x14ac:dyDescent="0.35">
      <c r="C2938" s="58"/>
    </row>
    <row r="2939" spans="3:3" x14ac:dyDescent="0.35">
      <c r="C2939" s="58"/>
    </row>
    <row r="2940" spans="3:3" x14ac:dyDescent="0.35">
      <c r="C2940" s="58"/>
    </row>
    <row r="2941" spans="3:3" x14ac:dyDescent="0.35">
      <c r="C2941" s="58"/>
    </row>
    <row r="2942" spans="3:3" x14ac:dyDescent="0.35">
      <c r="C2942" s="58"/>
    </row>
    <row r="2943" spans="3:3" x14ac:dyDescent="0.35">
      <c r="C2943" s="58"/>
    </row>
    <row r="2944" spans="3:3" x14ac:dyDescent="0.35">
      <c r="C2944" s="58"/>
    </row>
    <row r="2945" spans="3:3" x14ac:dyDescent="0.35">
      <c r="C2945" s="58"/>
    </row>
    <row r="2946" spans="3:3" x14ac:dyDescent="0.35">
      <c r="C2946" s="58"/>
    </row>
    <row r="2947" spans="3:3" x14ac:dyDescent="0.35">
      <c r="C2947" s="58"/>
    </row>
    <row r="2948" spans="3:3" x14ac:dyDescent="0.35">
      <c r="C2948" s="58"/>
    </row>
    <row r="2949" spans="3:3" x14ac:dyDescent="0.35">
      <c r="C2949" s="58"/>
    </row>
    <row r="2950" spans="3:3" x14ac:dyDescent="0.35">
      <c r="C2950" s="58"/>
    </row>
    <row r="2951" spans="3:3" x14ac:dyDescent="0.35">
      <c r="C2951" s="58"/>
    </row>
    <row r="2952" spans="3:3" x14ac:dyDescent="0.35">
      <c r="C2952" s="58"/>
    </row>
    <row r="2953" spans="3:3" x14ac:dyDescent="0.35">
      <c r="C2953" s="58"/>
    </row>
    <row r="2954" spans="3:3" x14ac:dyDescent="0.35">
      <c r="C2954" s="58"/>
    </row>
    <row r="2955" spans="3:3" x14ac:dyDescent="0.35">
      <c r="C2955" s="58"/>
    </row>
    <row r="2956" spans="3:3" x14ac:dyDescent="0.35">
      <c r="C2956" s="58"/>
    </row>
    <row r="2957" spans="3:3" x14ac:dyDescent="0.35">
      <c r="C2957" s="58"/>
    </row>
    <row r="2958" spans="3:3" x14ac:dyDescent="0.35">
      <c r="C2958" s="58"/>
    </row>
    <row r="2959" spans="3:3" x14ac:dyDescent="0.35">
      <c r="C2959" s="58"/>
    </row>
    <row r="2960" spans="3:3" x14ac:dyDescent="0.35">
      <c r="C2960" s="58"/>
    </row>
    <row r="2961" spans="3:3" x14ac:dyDescent="0.35">
      <c r="C2961" s="58"/>
    </row>
    <row r="2962" spans="3:3" x14ac:dyDescent="0.35">
      <c r="C2962" s="58"/>
    </row>
    <row r="2963" spans="3:3" x14ac:dyDescent="0.35">
      <c r="C2963" s="58"/>
    </row>
    <row r="2964" spans="3:3" x14ac:dyDescent="0.35">
      <c r="C2964" s="58"/>
    </row>
    <row r="2965" spans="3:3" x14ac:dyDescent="0.35">
      <c r="C2965" s="58"/>
    </row>
    <row r="2966" spans="3:3" x14ac:dyDescent="0.35">
      <c r="C2966" s="58"/>
    </row>
    <row r="2967" spans="3:3" x14ac:dyDescent="0.35">
      <c r="C2967" s="58"/>
    </row>
    <row r="2968" spans="3:3" x14ac:dyDescent="0.35">
      <c r="C2968" s="58"/>
    </row>
    <row r="2969" spans="3:3" x14ac:dyDescent="0.35">
      <c r="C2969" s="58"/>
    </row>
    <row r="2970" spans="3:3" x14ac:dyDescent="0.35">
      <c r="C2970" s="58"/>
    </row>
    <row r="2971" spans="3:3" x14ac:dyDescent="0.35">
      <c r="C2971" s="58"/>
    </row>
    <row r="2972" spans="3:3" x14ac:dyDescent="0.35">
      <c r="C2972" s="58"/>
    </row>
    <row r="2973" spans="3:3" x14ac:dyDescent="0.35">
      <c r="C2973" s="58"/>
    </row>
    <row r="2974" spans="3:3" x14ac:dyDescent="0.35">
      <c r="C2974" s="58"/>
    </row>
    <row r="2975" spans="3:3" x14ac:dyDescent="0.35">
      <c r="C2975" s="58"/>
    </row>
    <row r="2976" spans="3:3" x14ac:dyDescent="0.35">
      <c r="C2976" s="58"/>
    </row>
    <row r="2977" spans="3:3" x14ac:dyDescent="0.35">
      <c r="C2977" s="58"/>
    </row>
    <row r="2978" spans="3:3" x14ac:dyDescent="0.35">
      <c r="C2978" s="58"/>
    </row>
    <row r="2979" spans="3:3" x14ac:dyDescent="0.35">
      <c r="C2979" s="58"/>
    </row>
    <row r="2980" spans="3:3" x14ac:dyDescent="0.35">
      <c r="C2980" s="58"/>
    </row>
    <row r="2981" spans="3:3" x14ac:dyDescent="0.35">
      <c r="C2981" s="58"/>
    </row>
    <row r="2982" spans="3:3" x14ac:dyDescent="0.35">
      <c r="C2982" s="58"/>
    </row>
    <row r="2983" spans="3:3" x14ac:dyDescent="0.35">
      <c r="C2983" s="58"/>
    </row>
    <row r="2984" spans="3:3" x14ac:dyDescent="0.35">
      <c r="C2984" s="58"/>
    </row>
    <row r="2985" spans="3:3" x14ac:dyDescent="0.35">
      <c r="C2985" s="58"/>
    </row>
    <row r="2986" spans="3:3" x14ac:dyDescent="0.35">
      <c r="C2986" s="58"/>
    </row>
    <row r="2987" spans="3:3" x14ac:dyDescent="0.35">
      <c r="C2987" s="58"/>
    </row>
    <row r="2988" spans="3:3" x14ac:dyDescent="0.35">
      <c r="C2988" s="58"/>
    </row>
    <row r="2989" spans="3:3" x14ac:dyDescent="0.35">
      <c r="C2989" s="58"/>
    </row>
    <row r="2990" spans="3:3" x14ac:dyDescent="0.35">
      <c r="C2990" s="58"/>
    </row>
    <row r="2991" spans="3:3" x14ac:dyDescent="0.35">
      <c r="C2991" s="58"/>
    </row>
    <row r="2992" spans="3:3" x14ac:dyDescent="0.35">
      <c r="C2992" s="58"/>
    </row>
    <row r="2993" spans="3:3" x14ac:dyDescent="0.35">
      <c r="C2993" s="58"/>
    </row>
    <row r="2994" spans="3:3" x14ac:dyDescent="0.35">
      <c r="C2994" s="58"/>
    </row>
    <row r="2995" spans="3:3" x14ac:dyDescent="0.35">
      <c r="C2995" s="58"/>
    </row>
    <row r="2996" spans="3:3" x14ac:dyDescent="0.35">
      <c r="C2996" s="58"/>
    </row>
    <row r="2997" spans="3:3" x14ac:dyDescent="0.35">
      <c r="C2997" s="58"/>
    </row>
    <row r="2998" spans="3:3" x14ac:dyDescent="0.35">
      <c r="C2998" s="58"/>
    </row>
    <row r="2999" spans="3:3" x14ac:dyDescent="0.35">
      <c r="C2999" s="58"/>
    </row>
    <row r="3000" spans="3:3" x14ac:dyDescent="0.35">
      <c r="C3000" s="58"/>
    </row>
    <row r="3001" spans="3:3" x14ac:dyDescent="0.35">
      <c r="C3001" s="58"/>
    </row>
    <row r="3002" spans="3:3" x14ac:dyDescent="0.35">
      <c r="C3002" s="58"/>
    </row>
    <row r="3003" spans="3:3" x14ac:dyDescent="0.35">
      <c r="C3003" s="58"/>
    </row>
    <row r="3004" spans="3:3" x14ac:dyDescent="0.35">
      <c r="C3004" s="58"/>
    </row>
    <row r="3005" spans="3:3" x14ac:dyDescent="0.35">
      <c r="C3005" s="58"/>
    </row>
    <row r="3006" spans="3:3" x14ac:dyDescent="0.35">
      <c r="C3006" s="58"/>
    </row>
    <row r="3007" spans="3:3" x14ac:dyDescent="0.35">
      <c r="C3007" s="58"/>
    </row>
    <row r="3008" spans="3:3" x14ac:dyDescent="0.35">
      <c r="C3008" s="58"/>
    </row>
    <row r="3009" spans="3:3" x14ac:dyDescent="0.35">
      <c r="C3009" s="58"/>
    </row>
    <row r="3010" spans="3:3" x14ac:dyDescent="0.35">
      <c r="C3010" s="58"/>
    </row>
    <row r="3011" spans="3:3" x14ac:dyDescent="0.35">
      <c r="C3011" s="58"/>
    </row>
    <row r="3012" spans="3:3" x14ac:dyDescent="0.35">
      <c r="C3012" s="58"/>
    </row>
    <row r="3013" spans="3:3" x14ac:dyDescent="0.35">
      <c r="C3013" s="58"/>
    </row>
    <row r="3014" spans="3:3" x14ac:dyDescent="0.35">
      <c r="C3014" s="58"/>
    </row>
    <row r="3015" spans="3:3" x14ac:dyDescent="0.35">
      <c r="C3015" s="58"/>
    </row>
    <row r="3016" spans="3:3" x14ac:dyDescent="0.35">
      <c r="C3016" s="58"/>
    </row>
    <row r="3017" spans="3:3" x14ac:dyDescent="0.35">
      <c r="C3017" s="58"/>
    </row>
    <row r="3018" spans="3:3" x14ac:dyDescent="0.35">
      <c r="C3018" s="58"/>
    </row>
    <row r="3019" spans="3:3" x14ac:dyDescent="0.35">
      <c r="C3019" s="58"/>
    </row>
    <row r="3020" spans="3:3" x14ac:dyDescent="0.35">
      <c r="C3020" s="58"/>
    </row>
    <row r="3021" spans="3:3" x14ac:dyDescent="0.35">
      <c r="C3021" s="58"/>
    </row>
    <row r="3022" spans="3:3" x14ac:dyDescent="0.35">
      <c r="C3022" s="58"/>
    </row>
    <row r="3023" spans="3:3" x14ac:dyDescent="0.35">
      <c r="C3023" s="58"/>
    </row>
    <row r="3024" spans="3:3" x14ac:dyDescent="0.35">
      <c r="C3024" s="58"/>
    </row>
    <row r="3025" spans="3:3" x14ac:dyDescent="0.35">
      <c r="C3025" s="58"/>
    </row>
    <row r="3026" spans="3:3" x14ac:dyDescent="0.35">
      <c r="C3026" s="58"/>
    </row>
    <row r="3027" spans="3:3" x14ac:dyDescent="0.35">
      <c r="C3027" s="58"/>
    </row>
    <row r="3028" spans="3:3" x14ac:dyDescent="0.35">
      <c r="C3028" s="58"/>
    </row>
    <row r="3029" spans="3:3" x14ac:dyDescent="0.35">
      <c r="C3029" s="58"/>
    </row>
    <row r="3030" spans="3:3" x14ac:dyDescent="0.35">
      <c r="C3030" s="58"/>
    </row>
    <row r="3031" spans="3:3" x14ac:dyDescent="0.35">
      <c r="C3031" s="58"/>
    </row>
    <row r="3032" spans="3:3" x14ac:dyDescent="0.35">
      <c r="C3032" s="58"/>
    </row>
    <row r="3033" spans="3:3" x14ac:dyDescent="0.35">
      <c r="C3033" s="58"/>
    </row>
    <row r="3034" spans="3:3" x14ac:dyDescent="0.35">
      <c r="C3034" s="58"/>
    </row>
    <row r="3035" spans="3:3" x14ac:dyDescent="0.35">
      <c r="C3035" s="58"/>
    </row>
    <row r="3036" spans="3:3" x14ac:dyDescent="0.35">
      <c r="C3036" s="58"/>
    </row>
    <row r="3037" spans="3:3" x14ac:dyDescent="0.35">
      <c r="C3037" s="58"/>
    </row>
    <row r="3038" spans="3:3" x14ac:dyDescent="0.35">
      <c r="C3038" s="58"/>
    </row>
    <row r="3039" spans="3:3" x14ac:dyDescent="0.35">
      <c r="C3039" s="58"/>
    </row>
    <row r="3040" spans="3:3" x14ac:dyDescent="0.35">
      <c r="C3040" s="58"/>
    </row>
    <row r="3041" spans="3:3" x14ac:dyDescent="0.35">
      <c r="C3041" s="58"/>
    </row>
    <row r="3042" spans="3:3" x14ac:dyDescent="0.35">
      <c r="C3042" s="58"/>
    </row>
    <row r="3043" spans="3:3" x14ac:dyDescent="0.35">
      <c r="C3043" s="58"/>
    </row>
    <row r="3044" spans="3:3" x14ac:dyDescent="0.35">
      <c r="C3044" s="58"/>
    </row>
    <row r="3045" spans="3:3" x14ac:dyDescent="0.35">
      <c r="C3045" s="58"/>
    </row>
    <row r="3046" spans="3:3" x14ac:dyDescent="0.35">
      <c r="C3046" s="58"/>
    </row>
    <row r="3047" spans="3:3" x14ac:dyDescent="0.35">
      <c r="C3047" s="58"/>
    </row>
    <row r="3048" spans="3:3" x14ac:dyDescent="0.35">
      <c r="C3048" s="58"/>
    </row>
    <row r="3049" spans="3:3" x14ac:dyDescent="0.35">
      <c r="C3049" s="58"/>
    </row>
    <row r="3050" spans="3:3" x14ac:dyDescent="0.35">
      <c r="C3050" s="58"/>
    </row>
    <row r="3051" spans="3:3" x14ac:dyDescent="0.35">
      <c r="C3051" s="58"/>
    </row>
    <row r="3052" spans="3:3" x14ac:dyDescent="0.35">
      <c r="C3052" s="58"/>
    </row>
    <row r="3053" spans="3:3" x14ac:dyDescent="0.35">
      <c r="C3053" s="58"/>
    </row>
    <row r="3054" spans="3:3" x14ac:dyDescent="0.35">
      <c r="C3054" s="58"/>
    </row>
    <row r="3055" spans="3:3" x14ac:dyDescent="0.35">
      <c r="C3055" s="58"/>
    </row>
    <row r="3056" spans="3:3" x14ac:dyDescent="0.35">
      <c r="C3056" s="58"/>
    </row>
    <row r="3057" spans="3:3" x14ac:dyDescent="0.35">
      <c r="C3057" s="58"/>
    </row>
    <row r="3058" spans="3:3" x14ac:dyDescent="0.35">
      <c r="C3058" s="58"/>
    </row>
    <row r="3059" spans="3:3" x14ac:dyDescent="0.35">
      <c r="C3059" s="58"/>
    </row>
    <row r="3060" spans="3:3" x14ac:dyDescent="0.35">
      <c r="C3060" s="58"/>
    </row>
    <row r="3061" spans="3:3" x14ac:dyDescent="0.35">
      <c r="C3061" s="58"/>
    </row>
    <row r="3062" spans="3:3" x14ac:dyDescent="0.35">
      <c r="C3062" s="58"/>
    </row>
    <row r="3063" spans="3:3" x14ac:dyDescent="0.35">
      <c r="C3063" s="58"/>
    </row>
    <row r="3064" spans="3:3" x14ac:dyDescent="0.35">
      <c r="C3064" s="58"/>
    </row>
    <row r="3065" spans="3:3" x14ac:dyDescent="0.35">
      <c r="C3065" s="58"/>
    </row>
    <row r="3066" spans="3:3" x14ac:dyDescent="0.35">
      <c r="C3066" s="58"/>
    </row>
    <row r="3067" spans="3:3" x14ac:dyDescent="0.35">
      <c r="C3067" s="58"/>
    </row>
    <row r="3068" spans="3:3" x14ac:dyDescent="0.35">
      <c r="C3068" s="58"/>
    </row>
    <row r="3069" spans="3:3" x14ac:dyDescent="0.35">
      <c r="C3069" s="58"/>
    </row>
    <row r="3070" spans="3:3" x14ac:dyDescent="0.35">
      <c r="C3070" s="58"/>
    </row>
    <row r="3071" spans="3:3" x14ac:dyDescent="0.35">
      <c r="C3071" s="58"/>
    </row>
    <row r="3072" spans="3:3" x14ac:dyDescent="0.35">
      <c r="C3072" s="58"/>
    </row>
    <row r="3073" spans="3:3" x14ac:dyDescent="0.35">
      <c r="C3073" s="58"/>
    </row>
    <row r="3074" spans="3:3" x14ac:dyDescent="0.35">
      <c r="C3074" s="58"/>
    </row>
    <row r="3075" spans="3:3" x14ac:dyDescent="0.35">
      <c r="C3075" s="58"/>
    </row>
    <row r="3076" spans="3:3" x14ac:dyDescent="0.35">
      <c r="C3076" s="58"/>
    </row>
    <row r="3077" spans="3:3" x14ac:dyDescent="0.35">
      <c r="C3077" s="58"/>
    </row>
    <row r="3078" spans="3:3" x14ac:dyDescent="0.35">
      <c r="C3078" s="58"/>
    </row>
    <row r="3079" spans="3:3" x14ac:dyDescent="0.35">
      <c r="C3079" s="58"/>
    </row>
    <row r="3080" spans="3:3" x14ac:dyDescent="0.35">
      <c r="C3080" s="58"/>
    </row>
    <row r="3081" spans="3:3" x14ac:dyDescent="0.35">
      <c r="C3081" s="58"/>
    </row>
    <row r="3082" spans="3:3" x14ac:dyDescent="0.35">
      <c r="C3082" s="58"/>
    </row>
    <row r="3083" spans="3:3" x14ac:dyDescent="0.35">
      <c r="C3083" s="58"/>
    </row>
    <row r="3084" spans="3:3" x14ac:dyDescent="0.35">
      <c r="C3084" s="58"/>
    </row>
    <row r="3085" spans="3:3" x14ac:dyDescent="0.35">
      <c r="C3085" s="58"/>
    </row>
    <row r="3086" spans="3:3" x14ac:dyDescent="0.35">
      <c r="C3086" s="58"/>
    </row>
    <row r="3087" spans="3:3" x14ac:dyDescent="0.35">
      <c r="C3087" s="58"/>
    </row>
    <row r="3088" spans="3:3" x14ac:dyDescent="0.35">
      <c r="C3088" s="58"/>
    </row>
    <row r="3089" spans="3:3" x14ac:dyDescent="0.35">
      <c r="C3089" s="58"/>
    </row>
    <row r="3090" spans="3:3" x14ac:dyDescent="0.35">
      <c r="C3090" s="58"/>
    </row>
    <row r="3091" spans="3:3" x14ac:dyDescent="0.35">
      <c r="C3091" s="58"/>
    </row>
    <row r="3092" spans="3:3" x14ac:dyDescent="0.35">
      <c r="C3092" s="58"/>
    </row>
    <row r="3093" spans="3:3" x14ac:dyDescent="0.35">
      <c r="C3093" s="58"/>
    </row>
    <row r="3094" spans="3:3" x14ac:dyDescent="0.35">
      <c r="C3094" s="58"/>
    </row>
    <row r="3095" spans="3:3" x14ac:dyDescent="0.35">
      <c r="C3095" s="58"/>
    </row>
    <row r="3096" spans="3:3" x14ac:dyDescent="0.35">
      <c r="C3096" s="58"/>
    </row>
    <row r="3097" spans="3:3" x14ac:dyDescent="0.35">
      <c r="C3097" s="58"/>
    </row>
    <row r="3098" spans="3:3" x14ac:dyDescent="0.35">
      <c r="C3098" s="58"/>
    </row>
    <row r="3099" spans="3:3" x14ac:dyDescent="0.35">
      <c r="C3099" s="58"/>
    </row>
    <row r="3100" spans="3:3" x14ac:dyDescent="0.35">
      <c r="C3100" s="58"/>
    </row>
    <row r="3101" spans="3:3" x14ac:dyDescent="0.35">
      <c r="C3101" s="58"/>
    </row>
    <row r="3102" spans="3:3" x14ac:dyDescent="0.35">
      <c r="C3102" s="58"/>
    </row>
    <row r="3103" spans="3:3" x14ac:dyDescent="0.35">
      <c r="C3103" s="58"/>
    </row>
    <row r="3104" spans="3:3" x14ac:dyDescent="0.35">
      <c r="C3104" s="58"/>
    </row>
    <row r="3105" spans="3:3" x14ac:dyDescent="0.35">
      <c r="C3105" s="58"/>
    </row>
    <row r="3106" spans="3:3" x14ac:dyDescent="0.35">
      <c r="C3106" s="58"/>
    </row>
    <row r="3107" spans="3:3" x14ac:dyDescent="0.35">
      <c r="C3107" s="58"/>
    </row>
    <row r="3108" spans="3:3" x14ac:dyDescent="0.35">
      <c r="C3108" s="58"/>
    </row>
    <row r="3109" spans="3:3" x14ac:dyDescent="0.35">
      <c r="C3109" s="58"/>
    </row>
    <row r="3110" spans="3:3" x14ac:dyDescent="0.35">
      <c r="C3110" s="58"/>
    </row>
    <row r="3111" spans="3:3" x14ac:dyDescent="0.35">
      <c r="C3111" s="58"/>
    </row>
    <row r="3112" spans="3:3" x14ac:dyDescent="0.35">
      <c r="C3112" s="58"/>
    </row>
    <row r="3113" spans="3:3" x14ac:dyDescent="0.35">
      <c r="C3113" s="58"/>
    </row>
    <row r="3114" spans="3:3" x14ac:dyDescent="0.35">
      <c r="C3114" s="58"/>
    </row>
    <row r="3115" spans="3:3" x14ac:dyDescent="0.35">
      <c r="C3115" s="58"/>
    </row>
    <row r="3116" spans="3:3" x14ac:dyDescent="0.35">
      <c r="C3116" s="58"/>
    </row>
    <row r="3117" spans="3:3" x14ac:dyDescent="0.35">
      <c r="C3117" s="58"/>
    </row>
    <row r="3118" spans="3:3" x14ac:dyDescent="0.35">
      <c r="C3118" s="58"/>
    </row>
    <row r="3119" spans="3:3" x14ac:dyDescent="0.35">
      <c r="C3119" s="58"/>
    </row>
    <row r="3120" spans="3:3" x14ac:dyDescent="0.35">
      <c r="C3120" s="58"/>
    </row>
    <row r="3121" spans="3:3" x14ac:dyDescent="0.35">
      <c r="C3121" s="58"/>
    </row>
    <row r="3122" spans="3:3" x14ac:dyDescent="0.35">
      <c r="C3122" s="58"/>
    </row>
    <row r="3123" spans="3:3" x14ac:dyDescent="0.35">
      <c r="C3123" s="58"/>
    </row>
    <row r="3124" spans="3:3" x14ac:dyDescent="0.35">
      <c r="C3124" s="58"/>
    </row>
    <row r="3125" spans="3:3" x14ac:dyDescent="0.35">
      <c r="C3125" s="58"/>
    </row>
    <row r="3126" spans="3:3" x14ac:dyDescent="0.35">
      <c r="C3126" s="58"/>
    </row>
    <row r="3127" spans="3:3" x14ac:dyDescent="0.35">
      <c r="C3127" s="58"/>
    </row>
    <row r="3128" spans="3:3" x14ac:dyDescent="0.35">
      <c r="C3128" s="58"/>
    </row>
    <row r="3129" spans="3:3" x14ac:dyDescent="0.35">
      <c r="C3129" s="58"/>
    </row>
    <row r="3130" spans="3:3" x14ac:dyDescent="0.35">
      <c r="C3130" s="58"/>
    </row>
    <row r="3131" spans="3:3" x14ac:dyDescent="0.35">
      <c r="C3131" s="58"/>
    </row>
    <row r="3132" spans="3:3" x14ac:dyDescent="0.35">
      <c r="C3132" s="58"/>
    </row>
    <row r="3133" spans="3:3" x14ac:dyDescent="0.35">
      <c r="C3133" s="58"/>
    </row>
    <row r="3134" spans="3:3" x14ac:dyDescent="0.35">
      <c r="C3134" s="58"/>
    </row>
    <row r="3135" spans="3:3" x14ac:dyDescent="0.35">
      <c r="C3135" s="58"/>
    </row>
    <row r="3136" spans="3:3" x14ac:dyDescent="0.35">
      <c r="C3136" s="58"/>
    </row>
    <row r="3137" spans="3:3" x14ac:dyDescent="0.35">
      <c r="C3137" s="58"/>
    </row>
    <row r="3138" spans="3:3" x14ac:dyDescent="0.35">
      <c r="C3138" s="58"/>
    </row>
    <row r="3139" spans="3:3" x14ac:dyDescent="0.35">
      <c r="C3139" s="58"/>
    </row>
    <row r="3140" spans="3:3" x14ac:dyDescent="0.35">
      <c r="C3140" s="58"/>
    </row>
    <row r="3141" spans="3:3" x14ac:dyDescent="0.35">
      <c r="C3141" s="58"/>
    </row>
    <row r="3142" spans="3:3" x14ac:dyDescent="0.35">
      <c r="C3142" s="58"/>
    </row>
    <row r="3143" spans="3:3" x14ac:dyDescent="0.35">
      <c r="C3143" s="58"/>
    </row>
    <row r="3144" spans="3:3" x14ac:dyDescent="0.35">
      <c r="C3144" s="58"/>
    </row>
    <row r="3145" spans="3:3" x14ac:dyDescent="0.35">
      <c r="C3145" s="58"/>
    </row>
    <row r="3146" spans="3:3" x14ac:dyDescent="0.35">
      <c r="C3146" s="58"/>
    </row>
    <row r="3147" spans="3:3" x14ac:dyDescent="0.35">
      <c r="C3147" s="58"/>
    </row>
    <row r="3148" spans="3:3" x14ac:dyDescent="0.35">
      <c r="C3148" s="58"/>
    </row>
    <row r="3149" spans="3:3" x14ac:dyDescent="0.35">
      <c r="C3149" s="58"/>
    </row>
    <row r="3150" spans="3:3" x14ac:dyDescent="0.35">
      <c r="C3150" s="58"/>
    </row>
    <row r="3151" spans="3:3" x14ac:dyDescent="0.35">
      <c r="C3151" s="58"/>
    </row>
    <row r="3152" spans="3:3" x14ac:dyDescent="0.35">
      <c r="C3152" s="58"/>
    </row>
    <row r="3153" spans="3:3" x14ac:dyDescent="0.35">
      <c r="C3153" s="58"/>
    </row>
    <row r="3154" spans="3:3" x14ac:dyDescent="0.35">
      <c r="C3154" s="58"/>
    </row>
    <row r="3155" spans="3:3" x14ac:dyDescent="0.35">
      <c r="C3155" s="58"/>
    </row>
    <row r="3156" spans="3:3" x14ac:dyDescent="0.35">
      <c r="C3156" s="58"/>
    </row>
    <row r="3157" spans="3:3" x14ac:dyDescent="0.35">
      <c r="C3157" s="58"/>
    </row>
    <row r="3158" spans="3:3" x14ac:dyDescent="0.35">
      <c r="C3158" s="58"/>
    </row>
    <row r="3159" spans="3:3" x14ac:dyDescent="0.35">
      <c r="C3159" s="58"/>
    </row>
    <row r="3160" spans="3:3" x14ac:dyDescent="0.35">
      <c r="C3160" s="58"/>
    </row>
    <row r="3161" spans="3:3" x14ac:dyDescent="0.35">
      <c r="C3161" s="58"/>
    </row>
    <row r="3162" spans="3:3" x14ac:dyDescent="0.35">
      <c r="C3162" s="58"/>
    </row>
    <row r="3163" spans="3:3" x14ac:dyDescent="0.35">
      <c r="C3163" s="58"/>
    </row>
    <row r="3164" spans="3:3" x14ac:dyDescent="0.35">
      <c r="C3164" s="58"/>
    </row>
    <row r="3165" spans="3:3" x14ac:dyDescent="0.35">
      <c r="C3165" s="58"/>
    </row>
    <row r="3166" spans="3:3" x14ac:dyDescent="0.35">
      <c r="C3166" s="58"/>
    </row>
    <row r="3167" spans="3:3" x14ac:dyDescent="0.35">
      <c r="C3167" s="58"/>
    </row>
    <row r="3168" spans="3:3" x14ac:dyDescent="0.35">
      <c r="C3168" s="58"/>
    </row>
    <row r="3169" spans="3:3" x14ac:dyDescent="0.35">
      <c r="C3169" s="58"/>
    </row>
    <row r="3170" spans="3:3" x14ac:dyDescent="0.35">
      <c r="C3170" s="58"/>
    </row>
    <row r="3171" spans="3:3" x14ac:dyDescent="0.35">
      <c r="C3171" s="58"/>
    </row>
    <row r="3172" spans="3:3" x14ac:dyDescent="0.35">
      <c r="C3172" s="58"/>
    </row>
    <row r="3173" spans="3:3" x14ac:dyDescent="0.35">
      <c r="C3173" s="58"/>
    </row>
    <row r="3174" spans="3:3" x14ac:dyDescent="0.35">
      <c r="C3174" s="58"/>
    </row>
    <row r="3175" spans="3:3" x14ac:dyDescent="0.35">
      <c r="C3175" s="58"/>
    </row>
    <row r="3176" spans="3:3" x14ac:dyDescent="0.35">
      <c r="C3176" s="58"/>
    </row>
    <row r="3177" spans="3:3" x14ac:dyDescent="0.35">
      <c r="C3177" s="58"/>
    </row>
    <row r="3178" spans="3:3" x14ac:dyDescent="0.35">
      <c r="C3178" s="58"/>
    </row>
    <row r="3179" spans="3:3" x14ac:dyDescent="0.35">
      <c r="C3179" s="58"/>
    </row>
    <row r="3180" spans="3:3" x14ac:dyDescent="0.35">
      <c r="C3180" s="58"/>
    </row>
    <row r="3181" spans="3:3" x14ac:dyDescent="0.35">
      <c r="C3181" s="58"/>
    </row>
    <row r="3182" spans="3:3" x14ac:dyDescent="0.35">
      <c r="C3182" s="58"/>
    </row>
    <row r="3183" spans="3:3" x14ac:dyDescent="0.35">
      <c r="C3183" s="58"/>
    </row>
    <row r="3184" spans="3:3" x14ac:dyDescent="0.35">
      <c r="C3184" s="58"/>
    </row>
    <row r="3185" spans="3:3" x14ac:dyDescent="0.35">
      <c r="C3185" s="58"/>
    </row>
    <row r="3186" spans="3:3" x14ac:dyDescent="0.35">
      <c r="C3186" s="58"/>
    </row>
    <row r="3187" spans="3:3" x14ac:dyDescent="0.35">
      <c r="C3187" s="58"/>
    </row>
    <row r="3188" spans="3:3" x14ac:dyDescent="0.35">
      <c r="C3188" s="58"/>
    </row>
    <row r="3189" spans="3:3" x14ac:dyDescent="0.35">
      <c r="C3189" s="58"/>
    </row>
    <row r="3190" spans="3:3" x14ac:dyDescent="0.35">
      <c r="C3190" s="58"/>
    </row>
    <row r="3191" spans="3:3" x14ac:dyDescent="0.35">
      <c r="C3191" s="58"/>
    </row>
    <row r="3192" spans="3:3" x14ac:dyDescent="0.35">
      <c r="C3192" s="58"/>
    </row>
    <row r="3193" spans="3:3" x14ac:dyDescent="0.35">
      <c r="C3193" s="58"/>
    </row>
    <row r="3194" spans="3:3" x14ac:dyDescent="0.35">
      <c r="C3194" s="58"/>
    </row>
    <row r="3195" spans="3:3" x14ac:dyDescent="0.35">
      <c r="C3195" s="58"/>
    </row>
    <row r="3196" spans="3:3" x14ac:dyDescent="0.35">
      <c r="C3196" s="58"/>
    </row>
    <row r="3197" spans="3:3" x14ac:dyDescent="0.35">
      <c r="C3197" s="58"/>
    </row>
    <row r="3198" spans="3:3" x14ac:dyDescent="0.35">
      <c r="C3198" s="58"/>
    </row>
    <row r="3199" spans="3:3" x14ac:dyDescent="0.35">
      <c r="C3199" s="58"/>
    </row>
    <row r="3200" spans="3:3" x14ac:dyDescent="0.35">
      <c r="C3200" s="58"/>
    </row>
    <row r="3201" spans="3:3" x14ac:dyDescent="0.35">
      <c r="C3201" s="58"/>
    </row>
    <row r="3202" spans="3:3" x14ac:dyDescent="0.35">
      <c r="C3202" s="58"/>
    </row>
    <row r="3203" spans="3:3" x14ac:dyDescent="0.35">
      <c r="C3203" s="58"/>
    </row>
    <row r="3204" spans="3:3" x14ac:dyDescent="0.35">
      <c r="C3204" s="58"/>
    </row>
    <row r="3205" spans="3:3" x14ac:dyDescent="0.35">
      <c r="C3205" s="58"/>
    </row>
    <row r="3206" spans="3:3" x14ac:dyDescent="0.35">
      <c r="C3206" s="58"/>
    </row>
    <row r="3207" spans="3:3" x14ac:dyDescent="0.35">
      <c r="C3207" s="58"/>
    </row>
    <row r="3208" spans="3:3" x14ac:dyDescent="0.35">
      <c r="C3208" s="58"/>
    </row>
    <row r="3209" spans="3:3" x14ac:dyDescent="0.35">
      <c r="C3209" s="58"/>
    </row>
    <row r="3210" spans="3:3" x14ac:dyDescent="0.35">
      <c r="C3210" s="58"/>
    </row>
    <row r="3211" spans="3:3" x14ac:dyDescent="0.35">
      <c r="C3211" s="58"/>
    </row>
    <row r="3212" spans="3:3" x14ac:dyDescent="0.35">
      <c r="C3212" s="58"/>
    </row>
    <row r="3213" spans="3:3" x14ac:dyDescent="0.35">
      <c r="C3213" s="58"/>
    </row>
    <row r="3214" spans="3:3" x14ac:dyDescent="0.35">
      <c r="C3214" s="58"/>
    </row>
    <row r="3215" spans="3:3" x14ac:dyDescent="0.35">
      <c r="C3215" s="58"/>
    </row>
    <row r="3216" spans="3:3" x14ac:dyDescent="0.35">
      <c r="C3216" s="58"/>
    </row>
    <row r="3217" spans="3:3" x14ac:dyDescent="0.35">
      <c r="C3217" s="58"/>
    </row>
    <row r="3218" spans="3:3" x14ac:dyDescent="0.35">
      <c r="C3218" s="58"/>
    </row>
    <row r="3219" spans="3:3" x14ac:dyDescent="0.35">
      <c r="C3219" s="58"/>
    </row>
    <row r="3220" spans="3:3" x14ac:dyDescent="0.35">
      <c r="C3220" s="58"/>
    </row>
    <row r="3221" spans="3:3" x14ac:dyDescent="0.35">
      <c r="C3221" s="58"/>
    </row>
    <row r="3222" spans="3:3" x14ac:dyDescent="0.35">
      <c r="C3222" s="58"/>
    </row>
    <row r="3223" spans="3:3" x14ac:dyDescent="0.35">
      <c r="C3223" s="58"/>
    </row>
    <row r="3224" spans="3:3" x14ac:dyDescent="0.35">
      <c r="C3224" s="58"/>
    </row>
    <row r="3225" spans="3:3" x14ac:dyDescent="0.35">
      <c r="C3225" s="58"/>
    </row>
    <row r="3226" spans="3:3" x14ac:dyDescent="0.35">
      <c r="C3226" s="58"/>
    </row>
    <row r="3227" spans="3:3" x14ac:dyDescent="0.35">
      <c r="C3227" s="58"/>
    </row>
    <row r="3228" spans="3:3" x14ac:dyDescent="0.35">
      <c r="C3228" s="58"/>
    </row>
    <row r="3229" spans="3:3" x14ac:dyDescent="0.35">
      <c r="C3229" s="58"/>
    </row>
    <row r="3230" spans="3:3" x14ac:dyDescent="0.35">
      <c r="C3230" s="58"/>
    </row>
    <row r="3231" spans="3:3" x14ac:dyDescent="0.35">
      <c r="C3231" s="58"/>
    </row>
    <row r="3232" spans="3:3" x14ac:dyDescent="0.35">
      <c r="C3232" s="58"/>
    </row>
    <row r="3233" spans="3:3" x14ac:dyDescent="0.35">
      <c r="C3233" s="58"/>
    </row>
    <row r="3234" spans="3:3" x14ac:dyDescent="0.35">
      <c r="C3234" s="58"/>
    </row>
    <row r="3235" spans="3:3" x14ac:dyDescent="0.35">
      <c r="C3235" s="58"/>
    </row>
    <row r="3236" spans="3:3" x14ac:dyDescent="0.35">
      <c r="C3236" s="58"/>
    </row>
    <row r="3237" spans="3:3" x14ac:dyDescent="0.35">
      <c r="C3237" s="58"/>
    </row>
    <row r="3238" spans="3:3" x14ac:dyDescent="0.35">
      <c r="C3238" s="58"/>
    </row>
    <row r="3239" spans="3:3" x14ac:dyDescent="0.35">
      <c r="C3239" s="58"/>
    </row>
    <row r="3240" spans="3:3" x14ac:dyDescent="0.35">
      <c r="C3240" s="58"/>
    </row>
    <row r="3241" spans="3:3" x14ac:dyDescent="0.35">
      <c r="C3241" s="58"/>
    </row>
    <row r="3242" spans="3:3" x14ac:dyDescent="0.35">
      <c r="C3242" s="58"/>
    </row>
    <row r="3243" spans="3:3" x14ac:dyDescent="0.35">
      <c r="C3243" s="58"/>
    </row>
    <row r="3244" spans="3:3" x14ac:dyDescent="0.35">
      <c r="C3244" s="58"/>
    </row>
    <row r="3245" spans="3:3" x14ac:dyDescent="0.35">
      <c r="C3245" s="58"/>
    </row>
    <row r="3246" spans="3:3" x14ac:dyDescent="0.35">
      <c r="C3246" s="58"/>
    </row>
    <row r="3247" spans="3:3" x14ac:dyDescent="0.35">
      <c r="C3247" s="58"/>
    </row>
    <row r="3248" spans="3:3" x14ac:dyDescent="0.35">
      <c r="C3248" s="58"/>
    </row>
    <row r="3249" spans="3:3" x14ac:dyDescent="0.35">
      <c r="C3249" s="58"/>
    </row>
    <row r="3250" spans="3:3" x14ac:dyDescent="0.35">
      <c r="C3250" s="58"/>
    </row>
    <row r="3251" spans="3:3" x14ac:dyDescent="0.35">
      <c r="C3251" s="58"/>
    </row>
    <row r="3252" spans="3:3" x14ac:dyDescent="0.35">
      <c r="C3252" s="58"/>
    </row>
    <row r="3253" spans="3:3" x14ac:dyDescent="0.35">
      <c r="C3253" s="58"/>
    </row>
    <row r="3254" spans="3:3" x14ac:dyDescent="0.35">
      <c r="C3254" s="58"/>
    </row>
    <row r="3255" spans="3:3" x14ac:dyDescent="0.35">
      <c r="C3255" s="58"/>
    </row>
    <row r="3256" spans="3:3" x14ac:dyDescent="0.35">
      <c r="C3256" s="58"/>
    </row>
    <row r="3257" spans="3:3" x14ac:dyDescent="0.35">
      <c r="C3257" s="58"/>
    </row>
    <row r="3258" spans="3:3" x14ac:dyDescent="0.35">
      <c r="C3258" s="58"/>
    </row>
    <row r="3259" spans="3:3" x14ac:dyDescent="0.35">
      <c r="C3259" s="58"/>
    </row>
    <row r="3260" spans="3:3" x14ac:dyDescent="0.35">
      <c r="C3260" s="58"/>
    </row>
    <row r="3261" spans="3:3" x14ac:dyDescent="0.35">
      <c r="C3261" s="58"/>
    </row>
    <row r="3262" spans="3:3" x14ac:dyDescent="0.35">
      <c r="C3262" s="58"/>
    </row>
    <row r="3263" spans="3:3" x14ac:dyDescent="0.35">
      <c r="C3263" s="58"/>
    </row>
    <row r="3264" spans="3:3" x14ac:dyDescent="0.35">
      <c r="C3264" s="58"/>
    </row>
    <row r="3265" spans="3:3" x14ac:dyDescent="0.35">
      <c r="C3265" s="58"/>
    </row>
    <row r="3266" spans="3:3" x14ac:dyDescent="0.35">
      <c r="C3266" s="58"/>
    </row>
    <row r="3267" spans="3:3" x14ac:dyDescent="0.35">
      <c r="C3267" s="58"/>
    </row>
    <row r="3268" spans="3:3" x14ac:dyDescent="0.35">
      <c r="C3268" s="58"/>
    </row>
    <row r="3269" spans="3:3" x14ac:dyDescent="0.35">
      <c r="C3269" s="58"/>
    </row>
    <row r="3270" spans="3:3" x14ac:dyDescent="0.35">
      <c r="C3270" s="58"/>
    </row>
    <row r="3271" spans="3:3" x14ac:dyDescent="0.35">
      <c r="C3271" s="58"/>
    </row>
    <row r="3272" spans="3:3" x14ac:dyDescent="0.35">
      <c r="C3272" s="58"/>
    </row>
    <row r="3273" spans="3:3" x14ac:dyDescent="0.35">
      <c r="C3273" s="58"/>
    </row>
    <row r="3274" spans="3:3" x14ac:dyDescent="0.35">
      <c r="C3274" s="58"/>
    </row>
    <row r="3275" spans="3:3" x14ac:dyDescent="0.35">
      <c r="C3275" s="58"/>
    </row>
    <row r="3276" spans="3:3" x14ac:dyDescent="0.35">
      <c r="C3276" s="58"/>
    </row>
    <row r="3277" spans="3:3" x14ac:dyDescent="0.35">
      <c r="C3277" s="58"/>
    </row>
    <row r="3278" spans="3:3" x14ac:dyDescent="0.35">
      <c r="C3278" s="58"/>
    </row>
    <row r="3279" spans="3:3" x14ac:dyDescent="0.35">
      <c r="C3279" s="58"/>
    </row>
    <row r="3280" spans="3:3" x14ac:dyDescent="0.35">
      <c r="C3280" s="58"/>
    </row>
    <row r="3281" spans="3:3" x14ac:dyDescent="0.35">
      <c r="C3281" s="58"/>
    </row>
    <row r="3282" spans="3:3" x14ac:dyDescent="0.35">
      <c r="C3282" s="58"/>
    </row>
    <row r="3283" spans="3:3" x14ac:dyDescent="0.35">
      <c r="C3283" s="58"/>
    </row>
    <row r="3284" spans="3:3" x14ac:dyDescent="0.35">
      <c r="C3284" s="58"/>
    </row>
    <row r="3285" spans="3:3" x14ac:dyDescent="0.35">
      <c r="C3285" s="58"/>
    </row>
    <row r="3286" spans="3:3" x14ac:dyDescent="0.35">
      <c r="C3286" s="58"/>
    </row>
    <row r="3287" spans="3:3" x14ac:dyDescent="0.35">
      <c r="C3287" s="58"/>
    </row>
    <row r="3288" spans="3:3" x14ac:dyDescent="0.35">
      <c r="C3288" s="58"/>
    </row>
    <row r="3289" spans="3:3" x14ac:dyDescent="0.35">
      <c r="C3289" s="58"/>
    </row>
    <row r="3290" spans="3:3" x14ac:dyDescent="0.35">
      <c r="C3290" s="58"/>
    </row>
    <row r="3291" spans="3:3" x14ac:dyDescent="0.35">
      <c r="C3291" s="58"/>
    </row>
    <row r="3292" spans="3:3" x14ac:dyDescent="0.35">
      <c r="C3292" s="58"/>
    </row>
    <row r="3293" spans="3:3" x14ac:dyDescent="0.35">
      <c r="C3293" s="58"/>
    </row>
    <row r="3294" spans="3:3" x14ac:dyDescent="0.35">
      <c r="C3294" s="58"/>
    </row>
    <row r="3295" spans="3:3" x14ac:dyDescent="0.35">
      <c r="C3295" s="58"/>
    </row>
    <row r="3296" spans="3:3" x14ac:dyDescent="0.35">
      <c r="C3296" s="58"/>
    </row>
    <row r="3297" spans="3:3" x14ac:dyDescent="0.35">
      <c r="C3297" s="58"/>
    </row>
    <row r="3298" spans="3:3" x14ac:dyDescent="0.35">
      <c r="C3298" s="58"/>
    </row>
    <row r="3299" spans="3:3" x14ac:dyDescent="0.35">
      <c r="C3299" s="58"/>
    </row>
    <row r="3300" spans="3:3" x14ac:dyDescent="0.35">
      <c r="C3300" s="58"/>
    </row>
    <row r="3301" spans="3:3" x14ac:dyDescent="0.35">
      <c r="C3301" s="58"/>
    </row>
    <row r="3302" spans="3:3" x14ac:dyDescent="0.35">
      <c r="C3302" s="58"/>
    </row>
    <row r="3303" spans="3:3" x14ac:dyDescent="0.35">
      <c r="C3303" s="58"/>
    </row>
    <row r="3304" spans="3:3" x14ac:dyDescent="0.35">
      <c r="C3304" s="58"/>
    </row>
    <row r="3305" spans="3:3" x14ac:dyDescent="0.35">
      <c r="C3305" s="58"/>
    </row>
    <row r="3306" spans="3:3" x14ac:dyDescent="0.35">
      <c r="C3306" s="58"/>
    </row>
    <row r="3307" spans="3:3" x14ac:dyDescent="0.35">
      <c r="C3307" s="58"/>
    </row>
    <row r="3308" spans="3:3" x14ac:dyDescent="0.35">
      <c r="C3308" s="58"/>
    </row>
    <row r="3309" spans="3:3" x14ac:dyDescent="0.35">
      <c r="C3309" s="58"/>
    </row>
    <row r="3310" spans="3:3" x14ac:dyDescent="0.35">
      <c r="C3310" s="58"/>
    </row>
    <row r="3311" spans="3:3" x14ac:dyDescent="0.35">
      <c r="C3311" s="58"/>
    </row>
    <row r="3312" spans="3:3" x14ac:dyDescent="0.35">
      <c r="C3312" s="58"/>
    </row>
    <row r="3313" spans="3:3" x14ac:dyDescent="0.35">
      <c r="C3313" s="58"/>
    </row>
    <row r="3314" spans="3:3" x14ac:dyDescent="0.35">
      <c r="C3314" s="58"/>
    </row>
    <row r="3315" spans="3:3" x14ac:dyDescent="0.35">
      <c r="C3315" s="58"/>
    </row>
    <row r="3316" spans="3:3" x14ac:dyDescent="0.35">
      <c r="C3316" s="58"/>
    </row>
    <row r="3317" spans="3:3" x14ac:dyDescent="0.35">
      <c r="C3317" s="58"/>
    </row>
    <row r="3318" spans="3:3" x14ac:dyDescent="0.35">
      <c r="C3318" s="58"/>
    </row>
    <row r="3319" spans="3:3" x14ac:dyDescent="0.35">
      <c r="C3319" s="58"/>
    </row>
    <row r="3320" spans="3:3" x14ac:dyDescent="0.35">
      <c r="C3320" s="58"/>
    </row>
    <row r="3321" spans="3:3" x14ac:dyDescent="0.35">
      <c r="C3321" s="58"/>
    </row>
    <row r="3322" spans="3:3" x14ac:dyDescent="0.35">
      <c r="C3322" s="58"/>
    </row>
    <row r="3323" spans="3:3" x14ac:dyDescent="0.35">
      <c r="C3323" s="58"/>
    </row>
    <row r="3324" spans="3:3" x14ac:dyDescent="0.35">
      <c r="C3324" s="58"/>
    </row>
    <row r="3325" spans="3:3" x14ac:dyDescent="0.35">
      <c r="C3325" s="58"/>
    </row>
    <row r="3326" spans="3:3" x14ac:dyDescent="0.35">
      <c r="C3326" s="58"/>
    </row>
    <row r="3327" spans="3:3" x14ac:dyDescent="0.35">
      <c r="C3327" s="58"/>
    </row>
    <row r="3328" spans="3:3" x14ac:dyDescent="0.35">
      <c r="C3328" s="58"/>
    </row>
    <row r="3329" spans="3:3" x14ac:dyDescent="0.35">
      <c r="C3329" s="58"/>
    </row>
    <row r="3330" spans="3:3" x14ac:dyDescent="0.35">
      <c r="C3330" s="58"/>
    </row>
    <row r="3331" spans="3:3" x14ac:dyDescent="0.35">
      <c r="C3331" s="58"/>
    </row>
    <row r="3332" spans="3:3" x14ac:dyDescent="0.35">
      <c r="C3332" s="58"/>
    </row>
    <row r="3333" spans="3:3" x14ac:dyDescent="0.35">
      <c r="C3333" s="58"/>
    </row>
    <row r="3334" spans="3:3" x14ac:dyDescent="0.35">
      <c r="C3334" s="58"/>
    </row>
    <row r="3335" spans="3:3" x14ac:dyDescent="0.35">
      <c r="C3335" s="58"/>
    </row>
    <row r="3336" spans="3:3" x14ac:dyDescent="0.35">
      <c r="C3336" s="58"/>
    </row>
    <row r="3337" spans="3:3" x14ac:dyDescent="0.35">
      <c r="C3337" s="58"/>
    </row>
    <row r="3338" spans="3:3" x14ac:dyDescent="0.35">
      <c r="C3338" s="58"/>
    </row>
    <row r="3339" spans="3:3" x14ac:dyDescent="0.35">
      <c r="C3339" s="58"/>
    </row>
    <row r="3340" spans="3:3" x14ac:dyDescent="0.35">
      <c r="C3340" s="58"/>
    </row>
    <row r="3341" spans="3:3" x14ac:dyDescent="0.35">
      <c r="C3341" s="58"/>
    </row>
    <row r="3342" spans="3:3" x14ac:dyDescent="0.35">
      <c r="C3342" s="58"/>
    </row>
    <row r="3343" spans="3:3" x14ac:dyDescent="0.35">
      <c r="C3343" s="58"/>
    </row>
    <row r="3344" spans="3:3" x14ac:dyDescent="0.35">
      <c r="C3344" s="58"/>
    </row>
    <row r="3345" spans="3:3" x14ac:dyDescent="0.35">
      <c r="C3345" s="58"/>
    </row>
    <row r="3346" spans="3:3" x14ac:dyDescent="0.35">
      <c r="C3346" s="58"/>
    </row>
    <row r="3347" spans="3:3" x14ac:dyDescent="0.35">
      <c r="C3347" s="58"/>
    </row>
    <row r="3348" spans="3:3" x14ac:dyDescent="0.35">
      <c r="C3348" s="58"/>
    </row>
    <row r="3349" spans="3:3" x14ac:dyDescent="0.35">
      <c r="C3349" s="58"/>
    </row>
    <row r="3350" spans="3:3" x14ac:dyDescent="0.35">
      <c r="C3350" s="58"/>
    </row>
    <row r="3351" spans="3:3" x14ac:dyDescent="0.35">
      <c r="C3351" s="58"/>
    </row>
    <row r="3352" spans="3:3" x14ac:dyDescent="0.35">
      <c r="C3352" s="58"/>
    </row>
    <row r="3353" spans="3:3" x14ac:dyDescent="0.35">
      <c r="C3353" s="58"/>
    </row>
    <row r="3354" spans="3:3" x14ac:dyDescent="0.35">
      <c r="C3354" s="58"/>
    </row>
    <row r="3355" spans="3:3" x14ac:dyDescent="0.35">
      <c r="C3355" s="58"/>
    </row>
    <row r="3356" spans="3:3" x14ac:dyDescent="0.35">
      <c r="C3356" s="58"/>
    </row>
    <row r="3357" spans="3:3" x14ac:dyDescent="0.35">
      <c r="C3357" s="58"/>
    </row>
    <row r="3358" spans="3:3" x14ac:dyDescent="0.35">
      <c r="C3358" s="58"/>
    </row>
    <row r="3359" spans="3:3" x14ac:dyDescent="0.35">
      <c r="C3359" s="58"/>
    </row>
    <row r="3360" spans="3:3" x14ac:dyDescent="0.35">
      <c r="C3360" s="58"/>
    </row>
    <row r="3361" spans="3:3" x14ac:dyDescent="0.35">
      <c r="C3361" s="58"/>
    </row>
    <row r="3362" spans="3:3" x14ac:dyDescent="0.35">
      <c r="C3362" s="58"/>
    </row>
    <row r="3363" spans="3:3" x14ac:dyDescent="0.35">
      <c r="C3363" s="58"/>
    </row>
    <row r="3364" spans="3:3" x14ac:dyDescent="0.35">
      <c r="C3364" s="58"/>
    </row>
    <row r="3365" spans="3:3" x14ac:dyDescent="0.35">
      <c r="C3365" s="58"/>
    </row>
    <row r="3366" spans="3:3" x14ac:dyDescent="0.35">
      <c r="C3366" s="58"/>
    </row>
    <row r="3367" spans="3:3" x14ac:dyDescent="0.35">
      <c r="C3367" s="58"/>
    </row>
    <row r="3368" spans="3:3" x14ac:dyDescent="0.35">
      <c r="C3368" s="58"/>
    </row>
    <row r="3369" spans="3:3" x14ac:dyDescent="0.35">
      <c r="C3369" s="58"/>
    </row>
    <row r="3370" spans="3:3" x14ac:dyDescent="0.35">
      <c r="C3370" s="58"/>
    </row>
    <row r="3371" spans="3:3" x14ac:dyDescent="0.35">
      <c r="C3371" s="58"/>
    </row>
    <row r="3372" spans="3:3" x14ac:dyDescent="0.35">
      <c r="C3372" s="58"/>
    </row>
    <row r="3373" spans="3:3" x14ac:dyDescent="0.35">
      <c r="C3373" s="58"/>
    </row>
    <row r="3374" spans="3:3" x14ac:dyDescent="0.35">
      <c r="C3374" s="58"/>
    </row>
    <row r="3375" spans="3:3" x14ac:dyDescent="0.35">
      <c r="C3375" s="58"/>
    </row>
    <row r="3376" spans="3:3" x14ac:dyDescent="0.35">
      <c r="C3376" s="58"/>
    </row>
    <row r="3377" spans="3:3" x14ac:dyDescent="0.35">
      <c r="C3377" s="58"/>
    </row>
    <row r="3378" spans="3:3" x14ac:dyDescent="0.35">
      <c r="C3378" s="58"/>
    </row>
    <row r="3379" spans="3:3" x14ac:dyDescent="0.35">
      <c r="C3379" s="58"/>
    </row>
    <row r="3380" spans="3:3" x14ac:dyDescent="0.35">
      <c r="C3380" s="58"/>
    </row>
    <row r="3381" spans="3:3" x14ac:dyDescent="0.35">
      <c r="C3381" s="58"/>
    </row>
    <row r="3382" spans="3:3" x14ac:dyDescent="0.35">
      <c r="C3382" s="58"/>
    </row>
    <row r="3383" spans="3:3" x14ac:dyDescent="0.35">
      <c r="C3383" s="58"/>
    </row>
    <row r="3384" spans="3:3" x14ac:dyDescent="0.35">
      <c r="C3384" s="58"/>
    </row>
    <row r="3385" spans="3:3" x14ac:dyDescent="0.35">
      <c r="C3385" s="58"/>
    </row>
    <row r="3386" spans="3:3" x14ac:dyDescent="0.35">
      <c r="C3386" s="58"/>
    </row>
    <row r="3387" spans="3:3" x14ac:dyDescent="0.35">
      <c r="C3387" s="58"/>
    </row>
    <row r="3388" spans="3:3" x14ac:dyDescent="0.35">
      <c r="C3388" s="58"/>
    </row>
    <row r="3389" spans="3:3" x14ac:dyDescent="0.35">
      <c r="C3389" s="58"/>
    </row>
    <row r="3390" spans="3:3" x14ac:dyDescent="0.35">
      <c r="C3390" s="58"/>
    </row>
    <row r="3391" spans="3:3" x14ac:dyDescent="0.35">
      <c r="C3391" s="58"/>
    </row>
    <row r="3392" spans="3:3" x14ac:dyDescent="0.35">
      <c r="C3392" s="58"/>
    </row>
    <row r="3393" spans="3:3" x14ac:dyDescent="0.35">
      <c r="C3393" s="58"/>
    </row>
    <row r="3394" spans="3:3" x14ac:dyDescent="0.35">
      <c r="C3394" s="58"/>
    </row>
    <row r="3395" spans="3:3" x14ac:dyDescent="0.35">
      <c r="C3395" s="58"/>
    </row>
    <row r="3396" spans="3:3" x14ac:dyDescent="0.35">
      <c r="C3396" s="58"/>
    </row>
    <row r="3397" spans="3:3" x14ac:dyDescent="0.35">
      <c r="C3397" s="58"/>
    </row>
    <row r="3398" spans="3:3" x14ac:dyDescent="0.35">
      <c r="C3398" s="58"/>
    </row>
    <row r="3399" spans="3:3" x14ac:dyDescent="0.35">
      <c r="C3399" s="58"/>
    </row>
    <row r="3400" spans="3:3" x14ac:dyDescent="0.35">
      <c r="C3400" s="58"/>
    </row>
    <row r="3401" spans="3:3" x14ac:dyDescent="0.35">
      <c r="C3401" s="58"/>
    </row>
    <row r="3402" spans="3:3" x14ac:dyDescent="0.35">
      <c r="C3402" s="58"/>
    </row>
    <row r="3403" spans="3:3" x14ac:dyDescent="0.35">
      <c r="C3403" s="58"/>
    </row>
    <row r="3404" spans="3:3" x14ac:dyDescent="0.35">
      <c r="C3404" s="58"/>
    </row>
    <row r="3405" spans="3:3" x14ac:dyDescent="0.35">
      <c r="C3405" s="58"/>
    </row>
    <row r="3406" spans="3:3" x14ac:dyDescent="0.35">
      <c r="C3406" s="58"/>
    </row>
    <row r="3407" spans="3:3" x14ac:dyDescent="0.35">
      <c r="C3407" s="58"/>
    </row>
    <row r="3408" spans="3:3" x14ac:dyDescent="0.35">
      <c r="C3408" s="58"/>
    </row>
    <row r="3409" spans="3:3" x14ac:dyDescent="0.35">
      <c r="C3409" s="58"/>
    </row>
    <row r="3410" spans="3:3" x14ac:dyDescent="0.35">
      <c r="C3410" s="58"/>
    </row>
    <row r="3411" spans="3:3" x14ac:dyDescent="0.35">
      <c r="C3411" s="58"/>
    </row>
    <row r="3412" spans="3:3" x14ac:dyDescent="0.35">
      <c r="C3412" s="58"/>
    </row>
    <row r="3413" spans="3:3" x14ac:dyDescent="0.35">
      <c r="C3413" s="58"/>
    </row>
    <row r="3414" spans="3:3" x14ac:dyDescent="0.35">
      <c r="C3414" s="58"/>
    </row>
    <row r="3415" spans="3:3" x14ac:dyDescent="0.35">
      <c r="C3415" s="58"/>
    </row>
    <row r="3416" spans="3:3" x14ac:dyDescent="0.35">
      <c r="C3416" s="58"/>
    </row>
    <row r="3417" spans="3:3" x14ac:dyDescent="0.35">
      <c r="C3417" s="58"/>
    </row>
    <row r="3418" spans="3:3" x14ac:dyDescent="0.35">
      <c r="C3418" s="58"/>
    </row>
    <row r="3419" spans="3:3" x14ac:dyDescent="0.35">
      <c r="C3419" s="58"/>
    </row>
    <row r="3420" spans="3:3" x14ac:dyDescent="0.35">
      <c r="C3420" s="58"/>
    </row>
    <row r="3421" spans="3:3" x14ac:dyDescent="0.35">
      <c r="C3421" s="58"/>
    </row>
    <row r="3422" spans="3:3" x14ac:dyDescent="0.35">
      <c r="C3422" s="58"/>
    </row>
    <row r="3423" spans="3:3" x14ac:dyDescent="0.35">
      <c r="C3423" s="58"/>
    </row>
    <row r="3424" spans="3:3" x14ac:dyDescent="0.35">
      <c r="C3424" s="58"/>
    </row>
    <row r="3425" spans="3:3" x14ac:dyDescent="0.35">
      <c r="C3425" s="58"/>
    </row>
    <row r="3426" spans="3:3" x14ac:dyDescent="0.35">
      <c r="C3426" s="58"/>
    </row>
    <row r="3427" spans="3:3" x14ac:dyDescent="0.35">
      <c r="C3427" s="58"/>
    </row>
    <row r="3428" spans="3:3" x14ac:dyDescent="0.35">
      <c r="C3428" s="58"/>
    </row>
    <row r="3429" spans="3:3" x14ac:dyDescent="0.35">
      <c r="C3429" s="58"/>
    </row>
    <row r="3430" spans="3:3" x14ac:dyDescent="0.35">
      <c r="C3430" s="58"/>
    </row>
    <row r="3431" spans="3:3" x14ac:dyDescent="0.35">
      <c r="C3431" s="58"/>
    </row>
    <row r="3432" spans="3:3" x14ac:dyDescent="0.35">
      <c r="C3432" s="58"/>
    </row>
    <row r="3433" spans="3:3" x14ac:dyDescent="0.35">
      <c r="C3433" s="58"/>
    </row>
    <row r="3434" spans="3:3" x14ac:dyDescent="0.35">
      <c r="C3434" s="58"/>
    </row>
    <row r="3435" spans="3:3" x14ac:dyDescent="0.35">
      <c r="C3435" s="58"/>
    </row>
    <row r="3436" spans="3:3" x14ac:dyDescent="0.35">
      <c r="C3436" s="58"/>
    </row>
    <row r="3437" spans="3:3" x14ac:dyDescent="0.35">
      <c r="C3437" s="58"/>
    </row>
    <row r="3438" spans="3:3" x14ac:dyDescent="0.35">
      <c r="C3438" s="58"/>
    </row>
    <row r="3439" spans="3:3" x14ac:dyDescent="0.35">
      <c r="C3439" s="58"/>
    </row>
    <row r="3440" spans="3:3" x14ac:dyDescent="0.35">
      <c r="C3440" s="58"/>
    </row>
    <row r="3441" spans="3:3" x14ac:dyDescent="0.35">
      <c r="C3441" s="58"/>
    </row>
    <row r="3442" spans="3:3" x14ac:dyDescent="0.35">
      <c r="C3442" s="58"/>
    </row>
    <row r="3443" spans="3:3" x14ac:dyDescent="0.35">
      <c r="C3443" s="58"/>
    </row>
    <row r="3444" spans="3:3" x14ac:dyDescent="0.35">
      <c r="C3444" s="58"/>
    </row>
    <row r="3445" spans="3:3" x14ac:dyDescent="0.35">
      <c r="C3445" s="58"/>
    </row>
    <row r="3446" spans="3:3" x14ac:dyDescent="0.35">
      <c r="C3446" s="58"/>
    </row>
    <row r="3447" spans="3:3" x14ac:dyDescent="0.35">
      <c r="C3447" s="58"/>
    </row>
    <row r="3448" spans="3:3" x14ac:dyDescent="0.35">
      <c r="C3448" s="58"/>
    </row>
    <row r="3449" spans="3:3" x14ac:dyDescent="0.35">
      <c r="C3449" s="58"/>
    </row>
    <row r="3450" spans="3:3" x14ac:dyDescent="0.35">
      <c r="C3450" s="58"/>
    </row>
    <row r="3451" spans="3:3" x14ac:dyDescent="0.35">
      <c r="C3451" s="58"/>
    </row>
    <row r="3452" spans="3:3" x14ac:dyDescent="0.35">
      <c r="C3452" s="58"/>
    </row>
    <row r="3453" spans="3:3" x14ac:dyDescent="0.35">
      <c r="C3453" s="58"/>
    </row>
    <row r="3454" spans="3:3" x14ac:dyDescent="0.35">
      <c r="C3454" s="58"/>
    </row>
    <row r="3455" spans="3:3" x14ac:dyDescent="0.35">
      <c r="C3455" s="58"/>
    </row>
    <row r="3456" spans="3:3" x14ac:dyDescent="0.35">
      <c r="C3456" s="58"/>
    </row>
    <row r="3457" spans="3:3" x14ac:dyDescent="0.35">
      <c r="C3457" s="58"/>
    </row>
    <row r="3458" spans="3:3" x14ac:dyDescent="0.35">
      <c r="C3458" s="58"/>
    </row>
    <row r="3459" spans="3:3" x14ac:dyDescent="0.35">
      <c r="C3459" s="58"/>
    </row>
    <row r="3460" spans="3:3" x14ac:dyDescent="0.35">
      <c r="C3460" s="58"/>
    </row>
    <row r="3461" spans="3:3" x14ac:dyDescent="0.35">
      <c r="C3461" s="58"/>
    </row>
    <row r="3462" spans="3:3" x14ac:dyDescent="0.35">
      <c r="C3462" s="58"/>
    </row>
    <row r="3463" spans="3:3" x14ac:dyDescent="0.35">
      <c r="C3463" s="58"/>
    </row>
    <row r="3464" spans="3:3" x14ac:dyDescent="0.35">
      <c r="C3464" s="58"/>
    </row>
    <row r="3465" spans="3:3" x14ac:dyDescent="0.35">
      <c r="C3465" s="58"/>
    </row>
    <row r="3466" spans="3:3" x14ac:dyDescent="0.35">
      <c r="C3466" s="58"/>
    </row>
    <row r="3467" spans="3:3" x14ac:dyDescent="0.35">
      <c r="C3467" s="58"/>
    </row>
    <row r="3468" spans="3:3" x14ac:dyDescent="0.35">
      <c r="C3468" s="58"/>
    </row>
    <row r="3469" spans="3:3" x14ac:dyDescent="0.35">
      <c r="C3469" s="58"/>
    </row>
    <row r="3470" spans="3:3" x14ac:dyDescent="0.35">
      <c r="C3470" s="58"/>
    </row>
    <row r="3471" spans="3:3" x14ac:dyDescent="0.35">
      <c r="C3471" s="58"/>
    </row>
    <row r="3472" spans="3:3" x14ac:dyDescent="0.35">
      <c r="C3472" s="58"/>
    </row>
    <row r="3473" spans="3:3" x14ac:dyDescent="0.35">
      <c r="C3473" s="58"/>
    </row>
    <row r="3474" spans="3:3" x14ac:dyDescent="0.35">
      <c r="C3474" s="58"/>
    </row>
    <row r="3475" spans="3:3" x14ac:dyDescent="0.35">
      <c r="C3475" s="58"/>
    </row>
    <row r="3476" spans="3:3" x14ac:dyDescent="0.35">
      <c r="C3476" s="58"/>
    </row>
    <row r="3477" spans="3:3" x14ac:dyDescent="0.35">
      <c r="C3477" s="58"/>
    </row>
    <row r="3478" spans="3:3" x14ac:dyDescent="0.35">
      <c r="C3478" s="58"/>
    </row>
    <row r="3479" spans="3:3" x14ac:dyDescent="0.35">
      <c r="C3479" s="58"/>
    </row>
    <row r="3480" spans="3:3" x14ac:dyDescent="0.35">
      <c r="C3480" s="58"/>
    </row>
    <row r="3481" spans="3:3" x14ac:dyDescent="0.35">
      <c r="C3481" s="58"/>
    </row>
    <row r="3482" spans="3:3" x14ac:dyDescent="0.35">
      <c r="C3482" s="58"/>
    </row>
    <row r="3483" spans="3:3" x14ac:dyDescent="0.35">
      <c r="C3483" s="58"/>
    </row>
    <row r="3484" spans="3:3" x14ac:dyDescent="0.35">
      <c r="C3484" s="58"/>
    </row>
    <row r="3485" spans="3:3" x14ac:dyDescent="0.35">
      <c r="C3485" s="58"/>
    </row>
    <row r="3486" spans="3:3" x14ac:dyDescent="0.35">
      <c r="C3486" s="58"/>
    </row>
    <row r="3487" spans="3:3" x14ac:dyDescent="0.35">
      <c r="C3487" s="58"/>
    </row>
    <row r="3488" spans="3:3" x14ac:dyDescent="0.35">
      <c r="C3488" s="58"/>
    </row>
    <row r="3489" spans="3:3" x14ac:dyDescent="0.35">
      <c r="C3489" s="58"/>
    </row>
    <row r="3490" spans="3:3" x14ac:dyDescent="0.35">
      <c r="C3490" s="58"/>
    </row>
    <row r="3491" spans="3:3" x14ac:dyDescent="0.35">
      <c r="C3491" s="58"/>
    </row>
    <row r="3492" spans="3:3" x14ac:dyDescent="0.35">
      <c r="C3492" s="58"/>
    </row>
    <row r="3493" spans="3:3" x14ac:dyDescent="0.35">
      <c r="C3493" s="58"/>
    </row>
    <row r="3494" spans="3:3" x14ac:dyDescent="0.35">
      <c r="C3494" s="58"/>
    </row>
    <row r="3495" spans="3:3" x14ac:dyDescent="0.35">
      <c r="C3495" s="58"/>
    </row>
    <row r="3496" spans="3:3" x14ac:dyDescent="0.35">
      <c r="C3496" s="58"/>
    </row>
    <row r="3497" spans="3:3" x14ac:dyDescent="0.35">
      <c r="C3497" s="58"/>
    </row>
    <row r="3498" spans="3:3" x14ac:dyDescent="0.35">
      <c r="C3498" s="58"/>
    </row>
    <row r="3499" spans="3:3" x14ac:dyDescent="0.35">
      <c r="C3499" s="58"/>
    </row>
    <row r="3500" spans="3:3" x14ac:dyDescent="0.35">
      <c r="C3500" s="58"/>
    </row>
    <row r="3501" spans="3:3" x14ac:dyDescent="0.35">
      <c r="C3501" s="58"/>
    </row>
    <row r="3502" spans="3:3" x14ac:dyDescent="0.35">
      <c r="C3502" s="58"/>
    </row>
    <row r="3503" spans="3:3" x14ac:dyDescent="0.35">
      <c r="C3503" s="58"/>
    </row>
    <row r="3504" spans="3:3" x14ac:dyDescent="0.35">
      <c r="C3504" s="58"/>
    </row>
    <row r="3505" spans="3:3" x14ac:dyDescent="0.35">
      <c r="C3505" s="58"/>
    </row>
    <row r="3506" spans="3:3" x14ac:dyDescent="0.35">
      <c r="C3506" s="58"/>
    </row>
    <row r="3507" spans="3:3" x14ac:dyDescent="0.35">
      <c r="C3507" s="58"/>
    </row>
    <row r="3508" spans="3:3" x14ac:dyDescent="0.35">
      <c r="C3508" s="58"/>
    </row>
    <row r="3509" spans="3:3" x14ac:dyDescent="0.35">
      <c r="C3509" s="58"/>
    </row>
    <row r="3510" spans="3:3" x14ac:dyDescent="0.35">
      <c r="C3510" s="58"/>
    </row>
    <row r="3511" spans="3:3" x14ac:dyDescent="0.35">
      <c r="C3511" s="58"/>
    </row>
    <row r="3512" spans="3:3" x14ac:dyDescent="0.35">
      <c r="C3512" s="58"/>
    </row>
    <row r="3513" spans="3:3" x14ac:dyDescent="0.35">
      <c r="C3513" s="58"/>
    </row>
    <row r="3514" spans="3:3" x14ac:dyDescent="0.35">
      <c r="C3514" s="58"/>
    </row>
    <row r="3515" spans="3:3" x14ac:dyDescent="0.35">
      <c r="C3515" s="58"/>
    </row>
    <row r="3516" spans="3:3" x14ac:dyDescent="0.35">
      <c r="C3516" s="58"/>
    </row>
    <row r="3517" spans="3:3" x14ac:dyDescent="0.35">
      <c r="C3517" s="58"/>
    </row>
    <row r="3518" spans="3:3" x14ac:dyDescent="0.35">
      <c r="C3518" s="58"/>
    </row>
    <row r="3519" spans="3:3" x14ac:dyDescent="0.35">
      <c r="C3519" s="58"/>
    </row>
    <row r="3520" spans="3:3" x14ac:dyDescent="0.35">
      <c r="C3520" s="58"/>
    </row>
    <row r="3521" spans="3:3" x14ac:dyDescent="0.35">
      <c r="C3521" s="58"/>
    </row>
    <row r="3522" spans="3:3" x14ac:dyDescent="0.35">
      <c r="C3522" s="58"/>
    </row>
    <row r="3523" spans="3:3" x14ac:dyDescent="0.35">
      <c r="C3523" s="58"/>
    </row>
    <row r="3524" spans="3:3" x14ac:dyDescent="0.35">
      <c r="C3524" s="58"/>
    </row>
    <row r="3525" spans="3:3" x14ac:dyDescent="0.35">
      <c r="C3525" s="58"/>
    </row>
    <row r="3526" spans="3:3" x14ac:dyDescent="0.35">
      <c r="C3526" s="58"/>
    </row>
    <row r="3527" spans="3:3" x14ac:dyDescent="0.35">
      <c r="C3527" s="58"/>
    </row>
    <row r="3528" spans="3:3" x14ac:dyDescent="0.35">
      <c r="C3528" s="58"/>
    </row>
    <row r="3529" spans="3:3" x14ac:dyDescent="0.35">
      <c r="C3529" s="58"/>
    </row>
    <row r="3530" spans="3:3" x14ac:dyDescent="0.35">
      <c r="C3530" s="58"/>
    </row>
    <row r="3531" spans="3:3" x14ac:dyDescent="0.35">
      <c r="C3531" s="58"/>
    </row>
    <row r="3532" spans="3:3" x14ac:dyDescent="0.35">
      <c r="C3532" s="58"/>
    </row>
    <row r="3533" spans="3:3" x14ac:dyDescent="0.35">
      <c r="C3533" s="58"/>
    </row>
    <row r="3534" spans="3:3" x14ac:dyDescent="0.35">
      <c r="C3534" s="58"/>
    </row>
    <row r="3535" spans="3:3" x14ac:dyDescent="0.35">
      <c r="C3535" s="58"/>
    </row>
    <row r="3536" spans="3:3" x14ac:dyDescent="0.35">
      <c r="C3536" s="58"/>
    </row>
    <row r="3537" spans="3:3" x14ac:dyDescent="0.35">
      <c r="C3537" s="58"/>
    </row>
    <row r="3538" spans="3:3" x14ac:dyDescent="0.35">
      <c r="C3538" s="58"/>
    </row>
    <row r="3539" spans="3:3" x14ac:dyDescent="0.35">
      <c r="C3539" s="58"/>
    </row>
    <row r="3540" spans="3:3" x14ac:dyDescent="0.35">
      <c r="C3540" s="58"/>
    </row>
    <row r="3541" spans="3:3" x14ac:dyDescent="0.35">
      <c r="C3541" s="58"/>
    </row>
    <row r="3542" spans="3:3" x14ac:dyDescent="0.35">
      <c r="C3542" s="58"/>
    </row>
    <row r="3543" spans="3:3" x14ac:dyDescent="0.35">
      <c r="C3543" s="58"/>
    </row>
    <row r="3544" spans="3:3" x14ac:dyDescent="0.35">
      <c r="C3544" s="58"/>
    </row>
    <row r="3545" spans="3:3" x14ac:dyDescent="0.35">
      <c r="C3545" s="58"/>
    </row>
    <row r="3546" spans="3:3" x14ac:dyDescent="0.35">
      <c r="C3546" s="58"/>
    </row>
    <row r="3547" spans="3:3" x14ac:dyDescent="0.35">
      <c r="C3547" s="58"/>
    </row>
    <row r="3548" spans="3:3" x14ac:dyDescent="0.35">
      <c r="C3548" s="58"/>
    </row>
    <row r="3549" spans="3:3" x14ac:dyDescent="0.35">
      <c r="C3549" s="58"/>
    </row>
    <row r="3550" spans="3:3" x14ac:dyDescent="0.35">
      <c r="C3550" s="58"/>
    </row>
    <row r="3551" spans="3:3" x14ac:dyDescent="0.35">
      <c r="C3551" s="58"/>
    </row>
    <row r="3552" spans="3:3" x14ac:dyDescent="0.35">
      <c r="C3552" s="58"/>
    </row>
    <row r="3553" spans="3:3" x14ac:dyDescent="0.35">
      <c r="C3553" s="58"/>
    </row>
    <row r="3554" spans="3:3" x14ac:dyDescent="0.35">
      <c r="C3554" s="58"/>
    </row>
    <row r="3555" spans="3:3" x14ac:dyDescent="0.35">
      <c r="C3555" s="58"/>
    </row>
    <row r="3556" spans="3:3" x14ac:dyDescent="0.35">
      <c r="C3556" s="58"/>
    </row>
    <row r="3557" spans="3:3" x14ac:dyDescent="0.35">
      <c r="C3557" s="58"/>
    </row>
    <row r="3558" spans="3:3" x14ac:dyDescent="0.35">
      <c r="C3558" s="58"/>
    </row>
    <row r="3559" spans="3:3" x14ac:dyDescent="0.35">
      <c r="C3559" s="58"/>
    </row>
    <row r="3560" spans="3:3" x14ac:dyDescent="0.35">
      <c r="C3560" s="58"/>
    </row>
    <row r="3561" spans="3:3" x14ac:dyDescent="0.35">
      <c r="C3561" s="58"/>
    </row>
    <row r="3562" spans="3:3" x14ac:dyDescent="0.35">
      <c r="C3562" s="58"/>
    </row>
    <row r="3563" spans="3:3" x14ac:dyDescent="0.35">
      <c r="C3563" s="58"/>
    </row>
    <row r="3564" spans="3:3" x14ac:dyDescent="0.35">
      <c r="C3564" s="58"/>
    </row>
    <row r="3565" spans="3:3" x14ac:dyDescent="0.35">
      <c r="C3565" s="58"/>
    </row>
    <row r="3566" spans="3:3" x14ac:dyDescent="0.35">
      <c r="C3566" s="58"/>
    </row>
    <row r="3567" spans="3:3" x14ac:dyDescent="0.35">
      <c r="C3567" s="58"/>
    </row>
    <row r="3568" spans="3:3" x14ac:dyDescent="0.35">
      <c r="C3568" s="58"/>
    </row>
    <row r="3569" spans="3:3" x14ac:dyDescent="0.35">
      <c r="C3569" s="58"/>
    </row>
    <row r="3570" spans="3:3" x14ac:dyDescent="0.35">
      <c r="C3570" s="58"/>
    </row>
    <row r="3571" spans="3:3" x14ac:dyDescent="0.35">
      <c r="C3571" s="58"/>
    </row>
    <row r="3572" spans="3:3" x14ac:dyDescent="0.35">
      <c r="C3572" s="58"/>
    </row>
    <row r="3573" spans="3:3" x14ac:dyDescent="0.35">
      <c r="C3573" s="58"/>
    </row>
    <row r="3574" spans="3:3" x14ac:dyDescent="0.35">
      <c r="C3574" s="58"/>
    </row>
    <row r="3575" spans="3:3" x14ac:dyDescent="0.35">
      <c r="C3575" s="58"/>
    </row>
    <row r="3576" spans="3:3" x14ac:dyDescent="0.35">
      <c r="C3576" s="58"/>
    </row>
    <row r="3577" spans="3:3" x14ac:dyDescent="0.35">
      <c r="C3577" s="58"/>
    </row>
    <row r="3578" spans="3:3" x14ac:dyDescent="0.35">
      <c r="C3578" s="58"/>
    </row>
    <row r="3579" spans="3:3" x14ac:dyDescent="0.35">
      <c r="C3579" s="58"/>
    </row>
    <row r="3580" spans="3:3" x14ac:dyDescent="0.35">
      <c r="C3580" s="58"/>
    </row>
    <row r="3581" spans="3:3" x14ac:dyDescent="0.35">
      <c r="C3581" s="58"/>
    </row>
    <row r="3582" spans="3:3" x14ac:dyDescent="0.35">
      <c r="C3582" s="58"/>
    </row>
    <row r="3583" spans="3:3" x14ac:dyDescent="0.35">
      <c r="C3583" s="58"/>
    </row>
    <row r="3584" spans="3:3" x14ac:dyDescent="0.35">
      <c r="C3584" s="58"/>
    </row>
    <row r="3585" spans="3:3" x14ac:dyDescent="0.35">
      <c r="C3585" s="58"/>
    </row>
    <row r="3586" spans="3:3" x14ac:dyDescent="0.35">
      <c r="C3586" s="58"/>
    </row>
    <row r="3587" spans="3:3" x14ac:dyDescent="0.35">
      <c r="C3587" s="58"/>
    </row>
    <row r="3588" spans="3:3" x14ac:dyDescent="0.35">
      <c r="C3588" s="58"/>
    </row>
    <row r="3589" spans="3:3" x14ac:dyDescent="0.35">
      <c r="C3589" s="58"/>
    </row>
    <row r="3590" spans="3:3" x14ac:dyDescent="0.35">
      <c r="C3590" s="58"/>
    </row>
    <row r="3591" spans="3:3" x14ac:dyDescent="0.35">
      <c r="C3591" s="58"/>
    </row>
    <row r="3592" spans="3:3" x14ac:dyDescent="0.35">
      <c r="C3592" s="58"/>
    </row>
    <row r="3593" spans="3:3" x14ac:dyDescent="0.35">
      <c r="C3593" s="58"/>
    </row>
    <row r="3594" spans="3:3" x14ac:dyDescent="0.35">
      <c r="C3594" s="58"/>
    </row>
    <row r="3595" spans="3:3" x14ac:dyDescent="0.35">
      <c r="C3595" s="58"/>
    </row>
    <row r="3596" spans="3:3" x14ac:dyDescent="0.35">
      <c r="C3596" s="58"/>
    </row>
    <row r="3597" spans="3:3" x14ac:dyDescent="0.35">
      <c r="C3597" s="58"/>
    </row>
    <row r="3598" spans="3:3" x14ac:dyDescent="0.35">
      <c r="C3598" s="58"/>
    </row>
    <row r="3599" spans="3:3" x14ac:dyDescent="0.35">
      <c r="C3599" s="58"/>
    </row>
    <row r="3600" spans="3:3" x14ac:dyDescent="0.35">
      <c r="C3600" s="58"/>
    </row>
    <row r="3601" spans="3:3" x14ac:dyDescent="0.35">
      <c r="C3601" s="58"/>
    </row>
    <row r="3602" spans="3:3" x14ac:dyDescent="0.35">
      <c r="C3602" s="58"/>
    </row>
    <row r="3603" spans="3:3" x14ac:dyDescent="0.35">
      <c r="C3603" s="58"/>
    </row>
    <row r="3604" spans="3:3" x14ac:dyDescent="0.35">
      <c r="C3604" s="58"/>
    </row>
    <row r="3605" spans="3:3" x14ac:dyDescent="0.35">
      <c r="C3605" s="58"/>
    </row>
    <row r="3606" spans="3:3" x14ac:dyDescent="0.35">
      <c r="C3606" s="58"/>
    </row>
    <row r="3607" spans="3:3" x14ac:dyDescent="0.35">
      <c r="C3607" s="58"/>
    </row>
    <row r="3608" spans="3:3" x14ac:dyDescent="0.35">
      <c r="C3608" s="58"/>
    </row>
    <row r="3609" spans="3:3" x14ac:dyDescent="0.35">
      <c r="C3609" s="58"/>
    </row>
    <row r="3610" spans="3:3" x14ac:dyDescent="0.35">
      <c r="C3610" s="58"/>
    </row>
    <row r="3611" spans="3:3" x14ac:dyDescent="0.35">
      <c r="C3611" s="58"/>
    </row>
    <row r="3612" spans="3:3" x14ac:dyDescent="0.35">
      <c r="C3612" s="58"/>
    </row>
    <row r="3613" spans="3:3" x14ac:dyDescent="0.35">
      <c r="C3613" s="58"/>
    </row>
    <row r="3614" spans="3:3" x14ac:dyDescent="0.35">
      <c r="C3614" s="58"/>
    </row>
    <row r="3615" spans="3:3" x14ac:dyDescent="0.35">
      <c r="C3615" s="58"/>
    </row>
    <row r="3616" spans="3:3" x14ac:dyDescent="0.35">
      <c r="C3616" s="58"/>
    </row>
    <row r="3617" spans="3:3" x14ac:dyDescent="0.35">
      <c r="C3617" s="58"/>
    </row>
    <row r="3618" spans="3:3" x14ac:dyDescent="0.35">
      <c r="C3618" s="58"/>
    </row>
    <row r="3619" spans="3:3" x14ac:dyDescent="0.35">
      <c r="C3619" s="58"/>
    </row>
    <row r="3620" spans="3:3" x14ac:dyDescent="0.35">
      <c r="C3620" s="58"/>
    </row>
    <row r="3621" spans="3:3" x14ac:dyDescent="0.35">
      <c r="C3621" s="58"/>
    </row>
    <row r="3622" spans="3:3" x14ac:dyDescent="0.35">
      <c r="C3622" s="58"/>
    </row>
    <row r="3623" spans="3:3" x14ac:dyDescent="0.35">
      <c r="C3623" s="58"/>
    </row>
    <row r="3624" spans="3:3" x14ac:dyDescent="0.35">
      <c r="C3624" s="58"/>
    </row>
    <row r="3625" spans="3:3" x14ac:dyDescent="0.35">
      <c r="C3625" s="58"/>
    </row>
    <row r="3626" spans="3:3" x14ac:dyDescent="0.35">
      <c r="C3626" s="58"/>
    </row>
    <row r="3627" spans="3:3" x14ac:dyDescent="0.35">
      <c r="C3627" s="58"/>
    </row>
    <row r="3628" spans="3:3" x14ac:dyDescent="0.35">
      <c r="C3628" s="58"/>
    </row>
    <row r="3629" spans="3:3" x14ac:dyDescent="0.35">
      <c r="C3629" s="58"/>
    </row>
    <row r="3630" spans="3:3" x14ac:dyDescent="0.35">
      <c r="C3630" s="58"/>
    </row>
    <row r="3631" spans="3:3" x14ac:dyDescent="0.35">
      <c r="C3631" s="58"/>
    </row>
    <row r="3632" spans="3:3" x14ac:dyDescent="0.35">
      <c r="C3632" s="58"/>
    </row>
    <row r="3633" spans="3:3" x14ac:dyDescent="0.35">
      <c r="C3633" s="58"/>
    </row>
    <row r="3634" spans="3:3" x14ac:dyDescent="0.35">
      <c r="C3634" s="58"/>
    </row>
    <row r="3635" spans="3:3" x14ac:dyDescent="0.35">
      <c r="C3635" s="58"/>
    </row>
    <row r="3636" spans="3:3" x14ac:dyDescent="0.35">
      <c r="C3636" s="58"/>
    </row>
    <row r="3637" spans="3:3" x14ac:dyDescent="0.35">
      <c r="C3637" s="58"/>
    </row>
    <row r="3638" spans="3:3" x14ac:dyDescent="0.35">
      <c r="C3638" s="58"/>
    </row>
    <row r="3639" spans="3:3" x14ac:dyDescent="0.35">
      <c r="C3639" s="58"/>
    </row>
    <row r="3640" spans="3:3" x14ac:dyDescent="0.35">
      <c r="C3640" s="58"/>
    </row>
    <row r="3641" spans="3:3" x14ac:dyDescent="0.35">
      <c r="C3641" s="58"/>
    </row>
    <row r="3642" spans="3:3" x14ac:dyDescent="0.35">
      <c r="C3642" s="58"/>
    </row>
    <row r="3643" spans="3:3" x14ac:dyDescent="0.35">
      <c r="C3643" s="58"/>
    </row>
    <row r="3644" spans="3:3" x14ac:dyDescent="0.35">
      <c r="C3644" s="58"/>
    </row>
    <row r="3645" spans="3:3" x14ac:dyDescent="0.35">
      <c r="C3645" s="58"/>
    </row>
    <row r="3646" spans="3:3" x14ac:dyDescent="0.35">
      <c r="C3646" s="58"/>
    </row>
    <row r="3647" spans="3:3" x14ac:dyDescent="0.35">
      <c r="C3647" s="58"/>
    </row>
    <row r="3648" spans="3:3" x14ac:dyDescent="0.35">
      <c r="C3648" s="58"/>
    </row>
    <row r="3649" spans="3:3" x14ac:dyDescent="0.35">
      <c r="C3649" s="58"/>
    </row>
    <row r="3650" spans="3:3" x14ac:dyDescent="0.35">
      <c r="C3650" s="58"/>
    </row>
    <row r="3651" spans="3:3" x14ac:dyDescent="0.35">
      <c r="C3651" s="58"/>
    </row>
    <row r="3652" spans="3:3" x14ac:dyDescent="0.35">
      <c r="C3652" s="58"/>
    </row>
    <row r="3653" spans="3:3" x14ac:dyDescent="0.35">
      <c r="C3653" s="58"/>
    </row>
    <row r="3654" spans="3:3" x14ac:dyDescent="0.35">
      <c r="C3654" s="58"/>
    </row>
    <row r="3655" spans="3:3" x14ac:dyDescent="0.35">
      <c r="C3655" s="58"/>
    </row>
    <row r="3656" spans="3:3" x14ac:dyDescent="0.35">
      <c r="C3656" s="58"/>
    </row>
    <row r="3657" spans="3:3" x14ac:dyDescent="0.35">
      <c r="C3657" s="58"/>
    </row>
    <row r="3658" spans="3:3" x14ac:dyDescent="0.35">
      <c r="C3658" s="58"/>
    </row>
    <row r="3659" spans="3:3" x14ac:dyDescent="0.35">
      <c r="C3659" s="58"/>
    </row>
    <row r="3660" spans="3:3" x14ac:dyDescent="0.35">
      <c r="C3660" s="58"/>
    </row>
    <row r="3661" spans="3:3" x14ac:dyDescent="0.35">
      <c r="C3661" s="58"/>
    </row>
    <row r="3662" spans="3:3" x14ac:dyDescent="0.35">
      <c r="C3662" s="58"/>
    </row>
    <row r="3663" spans="3:3" x14ac:dyDescent="0.35">
      <c r="C3663" s="58"/>
    </row>
    <row r="3664" spans="3:3" x14ac:dyDescent="0.35">
      <c r="C3664" s="58"/>
    </row>
    <row r="3665" spans="3:3" x14ac:dyDescent="0.35">
      <c r="C3665" s="58"/>
    </row>
    <row r="3666" spans="3:3" x14ac:dyDescent="0.35">
      <c r="C3666" s="58"/>
    </row>
    <row r="3667" spans="3:3" x14ac:dyDescent="0.35">
      <c r="C3667" s="58"/>
    </row>
    <row r="3668" spans="3:3" x14ac:dyDescent="0.35">
      <c r="C3668" s="58"/>
    </row>
    <row r="3669" spans="3:3" x14ac:dyDescent="0.35">
      <c r="C3669" s="58"/>
    </row>
    <row r="3670" spans="3:3" x14ac:dyDescent="0.35">
      <c r="C3670" s="58"/>
    </row>
    <row r="3671" spans="3:3" x14ac:dyDescent="0.35">
      <c r="C3671" s="58"/>
    </row>
    <row r="3672" spans="3:3" x14ac:dyDescent="0.35">
      <c r="C3672" s="58"/>
    </row>
    <row r="3673" spans="3:3" x14ac:dyDescent="0.35">
      <c r="C3673" s="58"/>
    </row>
    <row r="3674" spans="3:3" x14ac:dyDescent="0.35">
      <c r="C3674" s="58"/>
    </row>
    <row r="3675" spans="3:3" x14ac:dyDescent="0.35">
      <c r="C3675" s="58"/>
    </row>
    <row r="3676" spans="3:3" x14ac:dyDescent="0.35">
      <c r="C3676" s="58"/>
    </row>
    <row r="3677" spans="3:3" x14ac:dyDescent="0.35">
      <c r="C3677" s="58"/>
    </row>
    <row r="3678" spans="3:3" x14ac:dyDescent="0.35">
      <c r="C3678" s="58"/>
    </row>
    <row r="3679" spans="3:3" x14ac:dyDescent="0.35">
      <c r="C3679" s="58"/>
    </row>
    <row r="3680" spans="3:3" x14ac:dyDescent="0.35">
      <c r="C3680" s="58"/>
    </row>
    <row r="3681" spans="3:3" x14ac:dyDescent="0.35">
      <c r="C3681" s="58"/>
    </row>
    <row r="3682" spans="3:3" x14ac:dyDescent="0.35">
      <c r="C3682" s="58"/>
    </row>
    <row r="3683" spans="3:3" x14ac:dyDescent="0.35">
      <c r="C3683" s="58"/>
    </row>
    <row r="3684" spans="3:3" x14ac:dyDescent="0.35">
      <c r="C3684" s="58"/>
    </row>
    <row r="3685" spans="3:3" x14ac:dyDescent="0.35">
      <c r="C3685" s="58"/>
    </row>
    <row r="3686" spans="3:3" x14ac:dyDescent="0.35">
      <c r="C3686" s="58"/>
    </row>
    <row r="3687" spans="3:3" x14ac:dyDescent="0.35">
      <c r="C3687" s="58"/>
    </row>
    <row r="3688" spans="3:3" x14ac:dyDescent="0.35">
      <c r="C3688" s="58"/>
    </row>
    <row r="3689" spans="3:3" x14ac:dyDescent="0.35">
      <c r="C3689" s="58"/>
    </row>
    <row r="3690" spans="3:3" x14ac:dyDescent="0.35">
      <c r="C3690" s="58"/>
    </row>
    <row r="3691" spans="3:3" x14ac:dyDescent="0.35">
      <c r="C3691" s="58"/>
    </row>
    <row r="3692" spans="3:3" x14ac:dyDescent="0.35">
      <c r="C3692" s="58"/>
    </row>
    <row r="3693" spans="3:3" x14ac:dyDescent="0.35">
      <c r="C3693" s="58"/>
    </row>
    <row r="3694" spans="3:3" x14ac:dyDescent="0.35">
      <c r="C3694" s="58"/>
    </row>
    <row r="3695" spans="3:3" x14ac:dyDescent="0.35">
      <c r="C3695" s="58"/>
    </row>
    <row r="3696" spans="3:3" x14ac:dyDescent="0.35">
      <c r="C3696" s="58"/>
    </row>
    <row r="3697" spans="3:3" x14ac:dyDescent="0.35">
      <c r="C3697" s="58"/>
    </row>
    <row r="3698" spans="3:3" x14ac:dyDescent="0.35">
      <c r="C3698" s="58"/>
    </row>
    <row r="3699" spans="3:3" x14ac:dyDescent="0.35">
      <c r="C3699" s="58"/>
    </row>
    <row r="3700" spans="3:3" x14ac:dyDescent="0.35">
      <c r="C3700" s="58"/>
    </row>
    <row r="3701" spans="3:3" x14ac:dyDescent="0.35">
      <c r="C3701" s="58"/>
    </row>
    <row r="3702" spans="3:3" x14ac:dyDescent="0.35">
      <c r="C3702" s="58"/>
    </row>
    <row r="3703" spans="3:3" x14ac:dyDescent="0.35">
      <c r="C3703" s="58"/>
    </row>
    <row r="3704" spans="3:3" x14ac:dyDescent="0.35">
      <c r="C3704" s="58"/>
    </row>
    <row r="3705" spans="3:3" x14ac:dyDescent="0.35">
      <c r="C3705" s="58"/>
    </row>
    <row r="3706" spans="3:3" x14ac:dyDescent="0.35">
      <c r="C3706" s="58"/>
    </row>
    <row r="3707" spans="3:3" x14ac:dyDescent="0.35">
      <c r="C3707" s="58"/>
    </row>
    <row r="3708" spans="3:3" x14ac:dyDescent="0.35">
      <c r="C3708" s="58"/>
    </row>
    <row r="3709" spans="3:3" x14ac:dyDescent="0.35">
      <c r="C3709" s="58"/>
    </row>
    <row r="3710" spans="3:3" x14ac:dyDescent="0.35">
      <c r="C3710" s="58"/>
    </row>
    <row r="3711" spans="3:3" x14ac:dyDescent="0.35">
      <c r="C3711" s="58"/>
    </row>
    <row r="3712" spans="3:3" x14ac:dyDescent="0.35">
      <c r="C3712" s="58"/>
    </row>
    <row r="3713" spans="3:3" x14ac:dyDescent="0.35">
      <c r="C3713" s="58"/>
    </row>
    <row r="3714" spans="3:3" x14ac:dyDescent="0.35">
      <c r="C3714" s="58"/>
    </row>
    <row r="3715" spans="3:3" x14ac:dyDescent="0.35">
      <c r="C3715" s="58"/>
    </row>
    <row r="3716" spans="3:3" x14ac:dyDescent="0.35">
      <c r="C3716" s="58"/>
    </row>
    <row r="3717" spans="3:3" x14ac:dyDescent="0.35">
      <c r="C3717" s="58"/>
    </row>
    <row r="3718" spans="3:3" x14ac:dyDescent="0.35">
      <c r="C3718" s="58"/>
    </row>
    <row r="3719" spans="3:3" x14ac:dyDescent="0.35">
      <c r="C3719" s="58"/>
    </row>
    <row r="3720" spans="3:3" x14ac:dyDescent="0.35">
      <c r="C3720" s="58"/>
    </row>
    <row r="3721" spans="3:3" x14ac:dyDescent="0.35">
      <c r="C3721" s="58"/>
    </row>
    <row r="3722" spans="3:3" x14ac:dyDescent="0.35">
      <c r="C3722" s="58"/>
    </row>
    <row r="3723" spans="3:3" x14ac:dyDescent="0.35">
      <c r="C3723" s="58"/>
    </row>
    <row r="3724" spans="3:3" x14ac:dyDescent="0.35">
      <c r="C3724" s="58"/>
    </row>
    <row r="3725" spans="3:3" x14ac:dyDescent="0.35">
      <c r="C3725" s="58"/>
    </row>
    <row r="3726" spans="3:3" x14ac:dyDescent="0.35">
      <c r="C3726" s="58"/>
    </row>
    <row r="3727" spans="3:3" x14ac:dyDescent="0.35">
      <c r="C3727" s="58"/>
    </row>
    <row r="3728" spans="3:3" x14ac:dyDescent="0.35">
      <c r="C3728" s="58"/>
    </row>
    <row r="3729" spans="3:3" x14ac:dyDescent="0.35">
      <c r="C3729" s="58"/>
    </row>
    <row r="3730" spans="3:3" x14ac:dyDescent="0.35">
      <c r="C3730" s="58"/>
    </row>
    <row r="3731" spans="3:3" x14ac:dyDescent="0.35">
      <c r="C3731" s="58"/>
    </row>
    <row r="3732" spans="3:3" x14ac:dyDescent="0.35">
      <c r="C3732" s="58"/>
    </row>
    <row r="3733" spans="3:3" x14ac:dyDescent="0.35">
      <c r="C3733" s="58"/>
    </row>
    <row r="3734" spans="3:3" x14ac:dyDescent="0.35">
      <c r="C3734" s="58"/>
    </row>
    <row r="3735" spans="3:3" x14ac:dyDescent="0.35">
      <c r="C3735" s="58"/>
    </row>
    <row r="3736" spans="3:3" x14ac:dyDescent="0.35">
      <c r="C3736" s="58"/>
    </row>
    <row r="3737" spans="3:3" x14ac:dyDescent="0.35">
      <c r="C3737" s="58"/>
    </row>
    <row r="3738" spans="3:3" x14ac:dyDescent="0.35">
      <c r="C3738" s="58"/>
    </row>
    <row r="3739" spans="3:3" x14ac:dyDescent="0.35">
      <c r="C3739" s="58"/>
    </row>
    <row r="3740" spans="3:3" x14ac:dyDescent="0.35">
      <c r="C3740" s="58"/>
    </row>
    <row r="3741" spans="3:3" x14ac:dyDescent="0.35">
      <c r="C3741" s="58"/>
    </row>
    <row r="3742" spans="3:3" x14ac:dyDescent="0.35">
      <c r="C3742" s="58"/>
    </row>
    <row r="3743" spans="3:3" x14ac:dyDescent="0.35">
      <c r="C3743" s="58"/>
    </row>
    <row r="3744" spans="3:3" x14ac:dyDescent="0.35">
      <c r="C3744" s="58"/>
    </row>
    <row r="3745" spans="3:3" x14ac:dyDescent="0.35">
      <c r="C3745" s="58"/>
    </row>
    <row r="3746" spans="3:3" x14ac:dyDescent="0.35">
      <c r="C3746" s="58"/>
    </row>
    <row r="3747" spans="3:3" x14ac:dyDescent="0.35">
      <c r="C3747" s="58"/>
    </row>
    <row r="3748" spans="3:3" x14ac:dyDescent="0.35">
      <c r="C3748" s="58"/>
    </row>
    <row r="3749" spans="3:3" x14ac:dyDescent="0.35">
      <c r="C3749" s="58"/>
    </row>
    <row r="3750" spans="3:3" x14ac:dyDescent="0.35">
      <c r="C3750" s="58"/>
    </row>
    <row r="3751" spans="3:3" x14ac:dyDescent="0.35">
      <c r="C3751" s="58"/>
    </row>
    <row r="3752" spans="3:3" x14ac:dyDescent="0.35">
      <c r="C3752" s="58"/>
    </row>
    <row r="3753" spans="3:3" x14ac:dyDescent="0.35">
      <c r="C3753" s="58"/>
    </row>
    <row r="3754" spans="3:3" x14ac:dyDescent="0.35">
      <c r="C3754" s="58"/>
    </row>
    <row r="3755" spans="3:3" x14ac:dyDescent="0.35">
      <c r="C3755" s="58"/>
    </row>
    <row r="3756" spans="3:3" x14ac:dyDescent="0.35">
      <c r="C3756" s="58"/>
    </row>
    <row r="3757" spans="3:3" x14ac:dyDescent="0.35">
      <c r="C3757" s="58"/>
    </row>
    <row r="3758" spans="3:3" x14ac:dyDescent="0.35">
      <c r="C3758" s="58"/>
    </row>
    <row r="3759" spans="3:3" x14ac:dyDescent="0.35">
      <c r="C3759" s="58"/>
    </row>
    <row r="3760" spans="3:3" x14ac:dyDescent="0.35">
      <c r="C3760" s="58"/>
    </row>
    <row r="3761" spans="3:3" x14ac:dyDescent="0.35">
      <c r="C3761" s="58"/>
    </row>
    <row r="3762" spans="3:3" x14ac:dyDescent="0.35">
      <c r="C3762" s="58"/>
    </row>
    <row r="3763" spans="3:3" x14ac:dyDescent="0.35">
      <c r="C3763" s="58"/>
    </row>
    <row r="3764" spans="3:3" x14ac:dyDescent="0.35">
      <c r="C3764" s="58"/>
    </row>
    <row r="3765" spans="3:3" x14ac:dyDescent="0.35">
      <c r="C3765" s="58"/>
    </row>
    <row r="3766" spans="3:3" x14ac:dyDescent="0.35">
      <c r="C3766" s="58"/>
    </row>
    <row r="3767" spans="3:3" x14ac:dyDescent="0.35">
      <c r="C3767" s="58"/>
    </row>
    <row r="3768" spans="3:3" x14ac:dyDescent="0.35">
      <c r="C3768" s="58"/>
    </row>
    <row r="3769" spans="3:3" x14ac:dyDescent="0.35">
      <c r="C3769" s="58"/>
    </row>
    <row r="3770" spans="3:3" x14ac:dyDescent="0.35">
      <c r="C3770" s="58"/>
    </row>
    <row r="3771" spans="3:3" x14ac:dyDescent="0.35">
      <c r="C3771" s="58"/>
    </row>
    <row r="3772" spans="3:3" x14ac:dyDescent="0.35">
      <c r="C3772" s="58"/>
    </row>
    <row r="3773" spans="3:3" x14ac:dyDescent="0.35">
      <c r="C3773" s="58"/>
    </row>
    <row r="3774" spans="3:3" x14ac:dyDescent="0.35">
      <c r="C3774" s="58"/>
    </row>
    <row r="3775" spans="3:3" x14ac:dyDescent="0.35">
      <c r="C3775" s="58"/>
    </row>
    <row r="3776" spans="3:3" x14ac:dyDescent="0.35">
      <c r="C3776" s="58"/>
    </row>
    <row r="3777" spans="3:3" x14ac:dyDescent="0.35">
      <c r="C3777" s="58"/>
    </row>
    <row r="3778" spans="3:3" x14ac:dyDescent="0.35">
      <c r="C3778" s="58"/>
    </row>
    <row r="3779" spans="3:3" x14ac:dyDescent="0.35">
      <c r="C3779" s="58"/>
    </row>
    <row r="3780" spans="3:3" x14ac:dyDescent="0.35">
      <c r="C3780" s="58"/>
    </row>
    <row r="3781" spans="3:3" x14ac:dyDescent="0.35">
      <c r="C3781" s="58"/>
    </row>
    <row r="3782" spans="3:3" x14ac:dyDescent="0.35">
      <c r="C3782" s="58"/>
    </row>
    <row r="3783" spans="3:3" x14ac:dyDescent="0.35">
      <c r="C3783" s="58"/>
    </row>
    <row r="3784" spans="3:3" x14ac:dyDescent="0.35">
      <c r="C3784" s="58"/>
    </row>
    <row r="3785" spans="3:3" x14ac:dyDescent="0.35">
      <c r="C3785" s="58"/>
    </row>
    <row r="3786" spans="3:3" x14ac:dyDescent="0.35">
      <c r="C3786" s="58"/>
    </row>
    <row r="3787" spans="3:3" x14ac:dyDescent="0.35">
      <c r="C3787" s="58"/>
    </row>
    <row r="3788" spans="3:3" x14ac:dyDescent="0.35">
      <c r="C3788" s="58"/>
    </row>
    <row r="3789" spans="3:3" x14ac:dyDescent="0.35">
      <c r="C3789" s="58"/>
    </row>
    <row r="3790" spans="3:3" x14ac:dyDescent="0.35">
      <c r="C3790" s="58"/>
    </row>
    <row r="3791" spans="3:3" x14ac:dyDescent="0.35">
      <c r="C3791" s="58"/>
    </row>
    <row r="3792" spans="3:3" x14ac:dyDescent="0.35">
      <c r="C3792" s="58"/>
    </row>
    <row r="3793" spans="3:3" x14ac:dyDescent="0.35">
      <c r="C3793" s="58"/>
    </row>
    <row r="3794" spans="3:3" x14ac:dyDescent="0.35">
      <c r="C3794" s="58"/>
    </row>
    <row r="3795" spans="3:3" x14ac:dyDescent="0.35">
      <c r="C3795" s="58"/>
    </row>
    <row r="3796" spans="3:3" x14ac:dyDescent="0.35">
      <c r="C3796" s="58"/>
    </row>
    <row r="3797" spans="3:3" x14ac:dyDescent="0.35">
      <c r="C3797" s="58"/>
    </row>
    <row r="3798" spans="3:3" x14ac:dyDescent="0.35">
      <c r="C3798" s="58"/>
    </row>
    <row r="3799" spans="3:3" x14ac:dyDescent="0.35">
      <c r="C3799" s="58"/>
    </row>
    <row r="3800" spans="3:3" x14ac:dyDescent="0.35">
      <c r="C3800" s="58"/>
    </row>
    <row r="3801" spans="3:3" x14ac:dyDescent="0.35">
      <c r="C3801" s="58"/>
    </row>
    <row r="3802" spans="3:3" x14ac:dyDescent="0.35">
      <c r="C3802" s="58"/>
    </row>
    <row r="3803" spans="3:3" x14ac:dyDescent="0.35">
      <c r="C3803" s="58"/>
    </row>
    <row r="3804" spans="3:3" x14ac:dyDescent="0.35">
      <c r="C3804" s="58"/>
    </row>
    <row r="3805" spans="3:3" x14ac:dyDescent="0.35">
      <c r="C3805" s="58"/>
    </row>
    <row r="3806" spans="3:3" x14ac:dyDescent="0.35">
      <c r="C3806" s="58"/>
    </row>
    <row r="3807" spans="3:3" x14ac:dyDescent="0.35">
      <c r="C3807" s="58"/>
    </row>
    <row r="3808" spans="3:3" x14ac:dyDescent="0.35">
      <c r="C3808" s="58"/>
    </row>
    <row r="3809" spans="3:3" x14ac:dyDescent="0.35">
      <c r="C3809" s="58"/>
    </row>
    <row r="3810" spans="3:3" x14ac:dyDescent="0.35">
      <c r="C3810" s="58"/>
    </row>
    <row r="3811" spans="3:3" x14ac:dyDescent="0.35">
      <c r="C3811" s="58"/>
    </row>
    <row r="3812" spans="3:3" x14ac:dyDescent="0.35">
      <c r="C3812" s="58"/>
    </row>
    <row r="3813" spans="3:3" x14ac:dyDescent="0.35">
      <c r="C3813" s="58"/>
    </row>
    <row r="3814" spans="3:3" x14ac:dyDescent="0.35">
      <c r="C3814" s="58"/>
    </row>
    <row r="3815" spans="3:3" x14ac:dyDescent="0.35">
      <c r="C3815" s="58"/>
    </row>
    <row r="3816" spans="3:3" x14ac:dyDescent="0.35">
      <c r="C3816" s="58"/>
    </row>
    <row r="3817" spans="3:3" x14ac:dyDescent="0.35">
      <c r="C3817" s="58"/>
    </row>
    <row r="3818" spans="3:3" x14ac:dyDescent="0.35">
      <c r="C3818" s="58"/>
    </row>
    <row r="3819" spans="3:3" x14ac:dyDescent="0.35">
      <c r="C3819" s="58"/>
    </row>
    <row r="3820" spans="3:3" x14ac:dyDescent="0.35">
      <c r="C3820" s="58"/>
    </row>
    <row r="3821" spans="3:3" x14ac:dyDescent="0.35">
      <c r="C3821" s="58"/>
    </row>
    <row r="3822" spans="3:3" x14ac:dyDescent="0.35">
      <c r="C3822" s="58"/>
    </row>
    <row r="3823" spans="3:3" x14ac:dyDescent="0.35">
      <c r="C3823" s="58"/>
    </row>
    <row r="3824" spans="3:3" x14ac:dyDescent="0.35">
      <c r="C3824" s="58"/>
    </row>
    <row r="3825" spans="3:3" x14ac:dyDescent="0.35">
      <c r="C3825" s="58"/>
    </row>
    <row r="3826" spans="3:3" x14ac:dyDescent="0.35">
      <c r="C3826" s="58"/>
    </row>
    <row r="3827" spans="3:3" x14ac:dyDescent="0.35">
      <c r="C3827" s="58"/>
    </row>
    <row r="3828" spans="3:3" x14ac:dyDescent="0.35">
      <c r="C3828" s="58"/>
    </row>
    <row r="3829" spans="3:3" x14ac:dyDescent="0.35">
      <c r="C3829" s="58"/>
    </row>
    <row r="3830" spans="3:3" x14ac:dyDescent="0.35">
      <c r="C3830" s="58"/>
    </row>
    <row r="3831" spans="3:3" x14ac:dyDescent="0.35">
      <c r="C3831" s="58"/>
    </row>
    <row r="3832" spans="3:3" x14ac:dyDescent="0.35">
      <c r="C3832" s="58"/>
    </row>
    <row r="3833" spans="3:3" x14ac:dyDescent="0.35">
      <c r="C3833" s="58"/>
    </row>
    <row r="3834" spans="3:3" x14ac:dyDescent="0.35">
      <c r="C3834" s="58"/>
    </row>
    <row r="3835" spans="3:3" x14ac:dyDescent="0.35">
      <c r="C3835" s="58"/>
    </row>
    <row r="3836" spans="3:3" x14ac:dyDescent="0.35">
      <c r="C3836" s="58"/>
    </row>
    <row r="3837" spans="3:3" x14ac:dyDescent="0.35">
      <c r="C3837" s="58"/>
    </row>
    <row r="3838" spans="3:3" x14ac:dyDescent="0.35">
      <c r="C3838" s="58"/>
    </row>
    <row r="3839" spans="3:3" x14ac:dyDescent="0.35">
      <c r="C3839" s="58"/>
    </row>
    <row r="3840" spans="3:3" x14ac:dyDescent="0.35">
      <c r="C3840" s="58"/>
    </row>
    <row r="3841" spans="3:3" x14ac:dyDescent="0.35">
      <c r="C3841" s="58"/>
    </row>
    <row r="3842" spans="3:3" x14ac:dyDescent="0.35">
      <c r="C3842" s="58"/>
    </row>
    <row r="3843" spans="3:3" x14ac:dyDescent="0.35">
      <c r="C3843" s="58"/>
    </row>
    <row r="3844" spans="3:3" x14ac:dyDescent="0.35">
      <c r="C3844" s="58"/>
    </row>
    <row r="3845" spans="3:3" x14ac:dyDescent="0.35">
      <c r="C3845" s="58"/>
    </row>
    <row r="3846" spans="3:3" x14ac:dyDescent="0.35">
      <c r="C3846" s="58"/>
    </row>
    <row r="3847" spans="3:3" x14ac:dyDescent="0.35">
      <c r="C3847" s="58"/>
    </row>
    <row r="3848" spans="3:3" x14ac:dyDescent="0.35">
      <c r="C3848" s="58"/>
    </row>
    <row r="3849" spans="3:3" x14ac:dyDescent="0.35">
      <c r="C3849" s="58"/>
    </row>
    <row r="3850" spans="3:3" x14ac:dyDescent="0.35">
      <c r="C3850" s="58"/>
    </row>
    <row r="3851" spans="3:3" x14ac:dyDescent="0.35">
      <c r="C3851" s="58"/>
    </row>
    <row r="3852" spans="3:3" x14ac:dyDescent="0.35">
      <c r="C3852" s="58"/>
    </row>
    <row r="3853" spans="3:3" x14ac:dyDescent="0.35">
      <c r="C3853" s="58"/>
    </row>
    <row r="3854" spans="3:3" x14ac:dyDescent="0.35">
      <c r="C3854" s="58"/>
    </row>
    <row r="3855" spans="3:3" x14ac:dyDescent="0.35">
      <c r="C3855" s="58"/>
    </row>
    <row r="3856" spans="3:3" x14ac:dyDescent="0.35">
      <c r="C3856" s="58"/>
    </row>
    <row r="3857" spans="3:3" x14ac:dyDescent="0.35">
      <c r="C3857" s="58"/>
    </row>
    <row r="3858" spans="3:3" x14ac:dyDescent="0.35">
      <c r="C3858" s="58"/>
    </row>
    <row r="3859" spans="3:3" x14ac:dyDescent="0.35">
      <c r="C3859" s="58"/>
    </row>
    <row r="3860" spans="3:3" x14ac:dyDescent="0.35">
      <c r="C3860" s="58"/>
    </row>
    <row r="3861" spans="3:3" x14ac:dyDescent="0.35">
      <c r="C3861" s="58"/>
    </row>
    <row r="3862" spans="3:3" x14ac:dyDescent="0.35">
      <c r="C3862" s="58"/>
    </row>
    <row r="3863" spans="3:3" x14ac:dyDescent="0.35">
      <c r="C3863" s="58"/>
    </row>
    <row r="3864" spans="3:3" x14ac:dyDescent="0.35">
      <c r="C3864" s="58"/>
    </row>
    <row r="3865" spans="3:3" x14ac:dyDescent="0.35">
      <c r="C3865" s="58"/>
    </row>
    <row r="3866" spans="3:3" x14ac:dyDescent="0.35">
      <c r="C3866" s="58"/>
    </row>
    <row r="3867" spans="3:3" x14ac:dyDescent="0.35">
      <c r="C3867" s="58"/>
    </row>
    <row r="3868" spans="3:3" x14ac:dyDescent="0.35">
      <c r="C3868" s="58"/>
    </row>
    <row r="3869" spans="3:3" x14ac:dyDescent="0.35">
      <c r="C3869" s="58"/>
    </row>
    <row r="3870" spans="3:3" x14ac:dyDescent="0.35">
      <c r="C3870" s="58"/>
    </row>
    <row r="3871" spans="3:3" x14ac:dyDescent="0.35">
      <c r="C3871" s="58"/>
    </row>
    <row r="3872" spans="3:3" x14ac:dyDescent="0.35">
      <c r="C3872" s="58"/>
    </row>
    <row r="3873" spans="3:3" x14ac:dyDescent="0.35">
      <c r="C3873" s="58"/>
    </row>
    <row r="3874" spans="3:3" x14ac:dyDescent="0.35">
      <c r="C3874" s="58"/>
    </row>
    <row r="3875" spans="3:3" x14ac:dyDescent="0.35">
      <c r="C3875" s="58"/>
    </row>
    <row r="3876" spans="3:3" x14ac:dyDescent="0.35">
      <c r="C3876" s="58"/>
    </row>
    <row r="3877" spans="3:3" x14ac:dyDescent="0.35">
      <c r="C3877" s="58"/>
    </row>
    <row r="3878" spans="3:3" x14ac:dyDescent="0.35">
      <c r="C3878" s="58"/>
    </row>
    <row r="3879" spans="3:3" x14ac:dyDescent="0.35">
      <c r="C3879" s="58"/>
    </row>
    <row r="3880" spans="3:3" x14ac:dyDescent="0.35">
      <c r="C3880" s="58"/>
    </row>
    <row r="3881" spans="3:3" x14ac:dyDescent="0.35">
      <c r="C3881" s="58"/>
    </row>
    <row r="3882" spans="3:3" x14ac:dyDescent="0.35">
      <c r="C3882" s="58"/>
    </row>
    <row r="3883" spans="3:3" x14ac:dyDescent="0.35">
      <c r="C3883" s="58"/>
    </row>
    <row r="3884" spans="3:3" x14ac:dyDescent="0.35">
      <c r="C3884" s="58"/>
    </row>
    <row r="3885" spans="3:3" x14ac:dyDescent="0.35">
      <c r="C3885" s="58"/>
    </row>
    <row r="3886" spans="3:3" x14ac:dyDescent="0.35">
      <c r="C3886" s="58"/>
    </row>
    <row r="3887" spans="3:3" x14ac:dyDescent="0.35">
      <c r="C3887" s="58"/>
    </row>
    <row r="3888" spans="3:3" x14ac:dyDescent="0.35">
      <c r="C3888" s="58"/>
    </row>
    <row r="3889" spans="3:3" x14ac:dyDescent="0.35">
      <c r="C3889" s="58"/>
    </row>
    <row r="3890" spans="3:3" x14ac:dyDescent="0.35">
      <c r="C3890" s="58"/>
    </row>
    <row r="3891" spans="3:3" x14ac:dyDescent="0.35">
      <c r="C3891" s="58"/>
    </row>
    <row r="3892" spans="3:3" x14ac:dyDescent="0.35">
      <c r="C3892" s="58"/>
    </row>
    <row r="3893" spans="3:3" x14ac:dyDescent="0.35">
      <c r="C3893" s="58"/>
    </row>
    <row r="3894" spans="3:3" x14ac:dyDescent="0.35">
      <c r="C3894" s="58"/>
    </row>
    <row r="3895" spans="3:3" x14ac:dyDescent="0.35">
      <c r="C3895" s="58"/>
    </row>
    <row r="3896" spans="3:3" x14ac:dyDescent="0.35">
      <c r="C3896" s="58"/>
    </row>
    <row r="3897" spans="3:3" x14ac:dyDescent="0.35">
      <c r="C3897" s="58"/>
    </row>
    <row r="3898" spans="3:3" x14ac:dyDescent="0.35">
      <c r="C3898" s="58"/>
    </row>
    <row r="3899" spans="3:3" x14ac:dyDescent="0.35">
      <c r="C3899" s="58"/>
    </row>
    <row r="3900" spans="3:3" x14ac:dyDescent="0.35">
      <c r="C3900" s="58"/>
    </row>
    <row r="3901" spans="3:3" x14ac:dyDescent="0.35">
      <c r="C3901" s="58"/>
    </row>
    <row r="3902" spans="3:3" x14ac:dyDescent="0.35">
      <c r="C3902" s="58"/>
    </row>
    <row r="3903" spans="3:3" x14ac:dyDescent="0.35">
      <c r="C3903" s="58"/>
    </row>
    <row r="3904" spans="3:3" x14ac:dyDescent="0.35">
      <c r="C3904" s="58"/>
    </row>
    <row r="3905" spans="3:3" x14ac:dyDescent="0.35">
      <c r="C3905" s="58"/>
    </row>
    <row r="3906" spans="3:3" x14ac:dyDescent="0.35">
      <c r="C3906" s="58"/>
    </row>
    <row r="3907" spans="3:3" x14ac:dyDescent="0.35">
      <c r="C3907" s="58"/>
    </row>
    <row r="3908" spans="3:3" x14ac:dyDescent="0.35">
      <c r="C3908" s="58"/>
    </row>
    <row r="3909" spans="3:3" x14ac:dyDescent="0.35">
      <c r="C3909" s="58"/>
    </row>
    <row r="3910" spans="3:3" x14ac:dyDescent="0.35">
      <c r="C3910" s="58"/>
    </row>
    <row r="3911" spans="3:3" x14ac:dyDescent="0.35">
      <c r="C3911" s="58"/>
    </row>
    <row r="3912" spans="3:3" x14ac:dyDescent="0.35">
      <c r="C3912" s="58"/>
    </row>
    <row r="3913" spans="3:3" x14ac:dyDescent="0.35">
      <c r="C3913" s="58"/>
    </row>
    <row r="3914" spans="3:3" x14ac:dyDescent="0.35">
      <c r="C3914" s="58"/>
    </row>
    <row r="3915" spans="3:3" x14ac:dyDescent="0.35">
      <c r="C3915" s="58"/>
    </row>
    <row r="3916" spans="3:3" x14ac:dyDescent="0.35">
      <c r="C3916" s="58"/>
    </row>
    <row r="3917" spans="3:3" x14ac:dyDescent="0.35">
      <c r="C3917" s="58"/>
    </row>
    <row r="3918" spans="3:3" x14ac:dyDescent="0.35">
      <c r="C3918" s="58"/>
    </row>
    <row r="3919" spans="3:3" x14ac:dyDescent="0.35">
      <c r="C3919" s="58"/>
    </row>
    <row r="3920" spans="3:3" x14ac:dyDescent="0.35">
      <c r="C3920" s="58"/>
    </row>
    <row r="3921" spans="3:3" x14ac:dyDescent="0.35">
      <c r="C3921" s="58"/>
    </row>
    <row r="3922" spans="3:3" x14ac:dyDescent="0.35">
      <c r="C3922" s="58"/>
    </row>
    <row r="3923" spans="3:3" x14ac:dyDescent="0.35">
      <c r="C3923" s="58"/>
    </row>
    <row r="3924" spans="3:3" x14ac:dyDescent="0.35">
      <c r="C3924" s="58"/>
    </row>
    <row r="3925" spans="3:3" x14ac:dyDescent="0.35">
      <c r="C3925" s="58"/>
    </row>
    <row r="3926" spans="3:3" x14ac:dyDescent="0.35">
      <c r="C3926" s="58"/>
    </row>
    <row r="3927" spans="3:3" x14ac:dyDescent="0.35">
      <c r="C3927" s="58"/>
    </row>
    <row r="3928" spans="3:3" x14ac:dyDescent="0.35">
      <c r="C3928" s="58"/>
    </row>
    <row r="3929" spans="3:3" x14ac:dyDescent="0.35">
      <c r="C3929" s="58"/>
    </row>
    <row r="3930" spans="3:3" x14ac:dyDescent="0.35">
      <c r="C3930" s="58"/>
    </row>
    <row r="3931" spans="3:3" x14ac:dyDescent="0.35">
      <c r="C3931" s="58"/>
    </row>
    <row r="3932" spans="3:3" x14ac:dyDescent="0.35">
      <c r="C3932" s="58"/>
    </row>
    <row r="3933" spans="3:3" x14ac:dyDescent="0.35">
      <c r="C3933" s="58"/>
    </row>
    <row r="3934" spans="3:3" x14ac:dyDescent="0.35">
      <c r="C3934" s="58"/>
    </row>
    <row r="3935" spans="3:3" x14ac:dyDescent="0.35">
      <c r="C3935" s="58"/>
    </row>
    <row r="3936" spans="3:3" x14ac:dyDescent="0.35">
      <c r="C3936" s="58"/>
    </row>
    <row r="3937" spans="3:3" x14ac:dyDescent="0.35">
      <c r="C3937" s="58"/>
    </row>
    <row r="3938" spans="3:3" x14ac:dyDescent="0.35">
      <c r="C3938" s="58"/>
    </row>
    <row r="3939" spans="3:3" x14ac:dyDescent="0.35">
      <c r="C3939" s="58"/>
    </row>
    <row r="3940" spans="3:3" x14ac:dyDescent="0.35">
      <c r="C3940" s="58"/>
    </row>
    <row r="3941" spans="3:3" x14ac:dyDescent="0.35">
      <c r="C3941" s="58"/>
    </row>
    <row r="3942" spans="3:3" x14ac:dyDescent="0.35">
      <c r="C3942" s="58"/>
    </row>
    <row r="3943" spans="3:3" x14ac:dyDescent="0.35">
      <c r="C3943" s="58"/>
    </row>
    <row r="3944" spans="3:3" x14ac:dyDescent="0.35">
      <c r="C3944" s="58"/>
    </row>
    <row r="3945" spans="3:3" x14ac:dyDescent="0.35">
      <c r="C3945" s="58"/>
    </row>
    <row r="3946" spans="3:3" x14ac:dyDescent="0.35">
      <c r="C3946" s="58"/>
    </row>
    <row r="3947" spans="3:3" x14ac:dyDescent="0.35">
      <c r="C3947" s="58"/>
    </row>
    <row r="3948" spans="3:3" x14ac:dyDescent="0.35">
      <c r="C3948" s="58"/>
    </row>
    <row r="3949" spans="3:3" x14ac:dyDescent="0.35">
      <c r="C3949" s="58"/>
    </row>
    <row r="3950" spans="3:3" x14ac:dyDescent="0.35">
      <c r="C3950" s="58"/>
    </row>
    <row r="3951" spans="3:3" x14ac:dyDescent="0.35">
      <c r="C3951" s="58"/>
    </row>
    <row r="3952" spans="3:3" x14ac:dyDescent="0.35">
      <c r="C3952" s="58"/>
    </row>
    <row r="3953" spans="3:3" x14ac:dyDescent="0.35">
      <c r="C3953" s="58"/>
    </row>
    <row r="3954" spans="3:3" x14ac:dyDescent="0.35">
      <c r="C3954" s="58"/>
    </row>
    <row r="3955" spans="3:3" x14ac:dyDescent="0.35">
      <c r="C3955" s="58"/>
    </row>
    <row r="3956" spans="3:3" x14ac:dyDescent="0.35">
      <c r="C3956" s="58"/>
    </row>
    <row r="3957" spans="3:3" x14ac:dyDescent="0.35">
      <c r="C3957" s="58"/>
    </row>
    <row r="3958" spans="3:3" x14ac:dyDescent="0.35">
      <c r="C3958" s="58"/>
    </row>
    <row r="3959" spans="3:3" x14ac:dyDescent="0.35">
      <c r="C3959" s="58"/>
    </row>
    <row r="3960" spans="3:3" x14ac:dyDescent="0.35">
      <c r="C3960" s="58"/>
    </row>
    <row r="3961" spans="3:3" x14ac:dyDescent="0.35">
      <c r="C3961" s="58"/>
    </row>
    <row r="3962" spans="3:3" x14ac:dyDescent="0.35">
      <c r="C3962" s="58"/>
    </row>
    <row r="3963" spans="3:3" x14ac:dyDescent="0.35">
      <c r="C3963" s="58"/>
    </row>
    <row r="3964" spans="3:3" x14ac:dyDescent="0.35">
      <c r="C3964" s="58"/>
    </row>
    <row r="3965" spans="3:3" x14ac:dyDescent="0.35">
      <c r="C3965" s="58"/>
    </row>
    <row r="3966" spans="3:3" x14ac:dyDescent="0.35">
      <c r="C3966" s="58"/>
    </row>
    <row r="3967" spans="3:3" x14ac:dyDescent="0.35">
      <c r="C3967" s="58"/>
    </row>
    <row r="3968" spans="3:3" x14ac:dyDescent="0.35">
      <c r="C3968" s="58"/>
    </row>
    <row r="3969" spans="3:3" x14ac:dyDescent="0.35">
      <c r="C3969" s="58"/>
    </row>
    <row r="3970" spans="3:3" x14ac:dyDescent="0.35">
      <c r="C3970" s="58"/>
    </row>
    <row r="3971" spans="3:3" x14ac:dyDescent="0.35">
      <c r="C3971" s="58"/>
    </row>
    <row r="3972" spans="3:3" x14ac:dyDescent="0.35">
      <c r="C3972" s="58"/>
    </row>
    <row r="3973" spans="3:3" x14ac:dyDescent="0.35">
      <c r="C3973" s="58"/>
    </row>
    <row r="3974" spans="3:3" x14ac:dyDescent="0.35">
      <c r="C3974" s="58"/>
    </row>
    <row r="3975" spans="3:3" x14ac:dyDescent="0.35">
      <c r="C3975" s="58"/>
    </row>
    <row r="3976" spans="3:3" x14ac:dyDescent="0.35">
      <c r="C3976" s="58"/>
    </row>
    <row r="3977" spans="3:3" x14ac:dyDescent="0.35">
      <c r="C3977" s="58"/>
    </row>
    <row r="3978" spans="3:3" x14ac:dyDescent="0.35">
      <c r="C3978" s="58"/>
    </row>
    <row r="3979" spans="3:3" x14ac:dyDescent="0.35">
      <c r="C3979" s="58"/>
    </row>
    <row r="3980" spans="3:3" x14ac:dyDescent="0.35">
      <c r="C3980" s="58"/>
    </row>
    <row r="3981" spans="3:3" x14ac:dyDescent="0.35">
      <c r="C3981" s="58"/>
    </row>
    <row r="3982" spans="3:3" x14ac:dyDescent="0.35">
      <c r="C3982" s="58"/>
    </row>
    <row r="3983" spans="3:3" x14ac:dyDescent="0.35">
      <c r="C3983" s="58"/>
    </row>
    <row r="3984" spans="3:3" x14ac:dyDescent="0.35">
      <c r="C3984" s="58"/>
    </row>
    <row r="3985" spans="3:3" x14ac:dyDescent="0.35">
      <c r="C3985" s="58"/>
    </row>
    <row r="3986" spans="3:3" x14ac:dyDescent="0.35">
      <c r="C3986" s="58"/>
    </row>
    <row r="3987" spans="3:3" x14ac:dyDescent="0.35">
      <c r="C3987" s="58"/>
    </row>
    <row r="3988" spans="3:3" x14ac:dyDescent="0.35">
      <c r="C3988" s="58"/>
    </row>
    <row r="3989" spans="3:3" x14ac:dyDescent="0.35">
      <c r="C3989" s="58"/>
    </row>
    <row r="3990" spans="3:3" x14ac:dyDescent="0.35">
      <c r="C3990" s="58"/>
    </row>
    <row r="3991" spans="3:3" x14ac:dyDescent="0.35">
      <c r="C3991" s="58"/>
    </row>
    <row r="3992" spans="3:3" x14ac:dyDescent="0.35">
      <c r="C3992" s="58"/>
    </row>
    <row r="3993" spans="3:3" x14ac:dyDescent="0.35">
      <c r="C3993" s="58"/>
    </row>
    <row r="3994" spans="3:3" x14ac:dyDescent="0.35">
      <c r="C3994" s="58"/>
    </row>
    <row r="3995" spans="3:3" x14ac:dyDescent="0.35">
      <c r="C3995" s="58"/>
    </row>
    <row r="3996" spans="3:3" x14ac:dyDescent="0.35">
      <c r="C3996" s="58"/>
    </row>
    <row r="3997" spans="3:3" x14ac:dyDescent="0.35">
      <c r="C3997" s="58"/>
    </row>
    <row r="3998" spans="3:3" x14ac:dyDescent="0.35">
      <c r="C3998" s="58"/>
    </row>
    <row r="3999" spans="3:3" x14ac:dyDescent="0.35">
      <c r="C3999" s="58"/>
    </row>
    <row r="4000" spans="3:3" x14ac:dyDescent="0.35">
      <c r="C4000" s="58"/>
    </row>
    <row r="4001" spans="3:3" x14ac:dyDescent="0.35">
      <c r="C4001" s="58"/>
    </row>
    <row r="4002" spans="3:3" x14ac:dyDescent="0.35">
      <c r="C4002" s="58"/>
    </row>
    <row r="4003" spans="3:3" x14ac:dyDescent="0.35">
      <c r="C4003" s="58"/>
    </row>
    <row r="4004" spans="3:3" x14ac:dyDescent="0.35">
      <c r="C4004" s="58"/>
    </row>
    <row r="4005" spans="3:3" x14ac:dyDescent="0.35">
      <c r="C4005" s="58"/>
    </row>
    <row r="4006" spans="3:3" x14ac:dyDescent="0.35">
      <c r="C4006" s="58"/>
    </row>
    <row r="4007" spans="3:3" x14ac:dyDescent="0.35">
      <c r="C4007" s="58"/>
    </row>
    <row r="4008" spans="3:3" x14ac:dyDescent="0.35">
      <c r="C4008" s="58"/>
    </row>
    <row r="4009" spans="3:3" x14ac:dyDescent="0.35">
      <c r="C4009" s="58"/>
    </row>
    <row r="4010" spans="3:3" x14ac:dyDescent="0.35">
      <c r="C4010" s="58"/>
    </row>
    <row r="4011" spans="3:3" x14ac:dyDescent="0.35">
      <c r="C4011" s="58"/>
    </row>
    <row r="4012" spans="3:3" x14ac:dyDescent="0.35">
      <c r="C4012" s="58"/>
    </row>
    <row r="4013" spans="3:3" x14ac:dyDescent="0.35">
      <c r="C4013" s="58"/>
    </row>
    <row r="4014" spans="3:3" x14ac:dyDescent="0.35">
      <c r="C4014" s="58"/>
    </row>
    <row r="4015" spans="3:3" x14ac:dyDescent="0.35">
      <c r="C4015" s="58"/>
    </row>
    <row r="4016" spans="3:3" x14ac:dyDescent="0.35">
      <c r="C4016" s="58"/>
    </row>
    <row r="4017" spans="3:3" x14ac:dyDescent="0.35">
      <c r="C4017" s="58"/>
    </row>
    <row r="4018" spans="3:3" x14ac:dyDescent="0.35">
      <c r="C4018" s="58"/>
    </row>
    <row r="4019" spans="3:3" x14ac:dyDescent="0.35">
      <c r="C4019" s="58"/>
    </row>
    <row r="4020" spans="3:3" x14ac:dyDescent="0.35">
      <c r="C4020" s="58"/>
    </row>
    <row r="4021" spans="3:3" x14ac:dyDescent="0.35">
      <c r="C4021" s="58"/>
    </row>
    <row r="4022" spans="3:3" x14ac:dyDescent="0.35">
      <c r="C4022" s="58"/>
    </row>
    <row r="4023" spans="3:3" x14ac:dyDescent="0.35">
      <c r="C4023" s="58"/>
    </row>
    <row r="4024" spans="3:3" x14ac:dyDescent="0.35">
      <c r="C4024" s="58"/>
    </row>
    <row r="4025" spans="3:3" x14ac:dyDescent="0.35">
      <c r="C4025" s="58"/>
    </row>
    <row r="4026" spans="3:3" x14ac:dyDescent="0.35">
      <c r="C4026" s="58"/>
    </row>
    <row r="4027" spans="3:3" x14ac:dyDescent="0.35">
      <c r="C4027" s="58"/>
    </row>
    <row r="4028" spans="3:3" x14ac:dyDescent="0.35">
      <c r="C4028" s="58"/>
    </row>
    <row r="4029" spans="3:3" x14ac:dyDescent="0.35">
      <c r="C4029" s="58"/>
    </row>
    <row r="4030" spans="3:3" x14ac:dyDescent="0.35">
      <c r="C4030" s="58"/>
    </row>
    <row r="4031" spans="3:3" x14ac:dyDescent="0.35">
      <c r="C4031" s="58"/>
    </row>
    <row r="4032" spans="3:3" x14ac:dyDescent="0.35">
      <c r="C4032" s="58"/>
    </row>
    <row r="4033" spans="3:3" x14ac:dyDescent="0.35">
      <c r="C4033" s="58"/>
    </row>
    <row r="4034" spans="3:3" x14ac:dyDescent="0.35">
      <c r="C4034" s="58"/>
    </row>
    <row r="4035" spans="3:3" x14ac:dyDescent="0.35">
      <c r="C4035" s="58"/>
    </row>
    <row r="4036" spans="3:3" x14ac:dyDescent="0.35">
      <c r="C4036" s="58"/>
    </row>
    <row r="4037" spans="3:3" x14ac:dyDescent="0.35">
      <c r="C4037" s="58"/>
    </row>
    <row r="4038" spans="3:3" x14ac:dyDescent="0.35">
      <c r="C4038" s="58"/>
    </row>
    <row r="4039" spans="3:3" x14ac:dyDescent="0.35">
      <c r="C4039" s="58"/>
    </row>
    <row r="4040" spans="3:3" x14ac:dyDescent="0.35">
      <c r="C4040" s="58"/>
    </row>
    <row r="4041" spans="3:3" x14ac:dyDescent="0.35">
      <c r="C4041" s="58"/>
    </row>
    <row r="4042" spans="3:3" x14ac:dyDescent="0.35">
      <c r="C4042" s="58"/>
    </row>
    <row r="4043" spans="3:3" x14ac:dyDescent="0.35">
      <c r="C4043" s="58"/>
    </row>
    <row r="4044" spans="3:3" x14ac:dyDescent="0.35">
      <c r="C4044" s="58"/>
    </row>
    <row r="4045" spans="3:3" x14ac:dyDescent="0.35">
      <c r="C4045" s="58"/>
    </row>
    <row r="4046" spans="3:3" x14ac:dyDescent="0.35">
      <c r="C4046" s="58"/>
    </row>
    <row r="4047" spans="3:3" x14ac:dyDescent="0.35">
      <c r="C4047" s="58"/>
    </row>
    <row r="4048" spans="3:3" x14ac:dyDescent="0.35">
      <c r="C4048" s="58"/>
    </row>
    <row r="4049" spans="3:3" x14ac:dyDescent="0.35">
      <c r="C4049" s="58"/>
    </row>
    <row r="4050" spans="3:3" x14ac:dyDescent="0.35">
      <c r="C4050" s="58"/>
    </row>
    <row r="4051" spans="3:3" x14ac:dyDescent="0.35">
      <c r="C4051" s="58"/>
    </row>
    <row r="4052" spans="3:3" x14ac:dyDescent="0.35">
      <c r="C4052" s="58"/>
    </row>
    <row r="4053" spans="3:3" x14ac:dyDescent="0.35">
      <c r="C4053" s="58"/>
    </row>
    <row r="4054" spans="3:3" x14ac:dyDescent="0.35">
      <c r="C4054" s="58"/>
    </row>
    <row r="4055" spans="3:3" x14ac:dyDescent="0.35">
      <c r="C4055" s="58"/>
    </row>
    <row r="4056" spans="3:3" x14ac:dyDescent="0.35">
      <c r="C4056" s="58"/>
    </row>
    <row r="4057" spans="3:3" x14ac:dyDescent="0.35">
      <c r="C4057" s="58"/>
    </row>
    <row r="4058" spans="3:3" x14ac:dyDescent="0.35">
      <c r="C4058" s="58"/>
    </row>
    <row r="4059" spans="3:3" x14ac:dyDescent="0.35">
      <c r="C4059" s="58"/>
    </row>
    <row r="4060" spans="3:3" x14ac:dyDescent="0.35">
      <c r="C4060" s="58"/>
    </row>
    <row r="4061" spans="3:3" x14ac:dyDescent="0.35">
      <c r="C4061" s="58"/>
    </row>
    <row r="4062" spans="3:3" x14ac:dyDescent="0.35">
      <c r="C4062" s="58"/>
    </row>
    <row r="4063" spans="3:3" x14ac:dyDescent="0.35">
      <c r="C4063" s="58"/>
    </row>
    <row r="4064" spans="3:3" x14ac:dyDescent="0.35">
      <c r="C4064" s="58"/>
    </row>
    <row r="4065" spans="3:3" x14ac:dyDescent="0.35">
      <c r="C4065" s="58"/>
    </row>
    <row r="4066" spans="3:3" x14ac:dyDescent="0.35">
      <c r="C4066" s="58"/>
    </row>
    <row r="4067" spans="3:3" x14ac:dyDescent="0.35">
      <c r="C4067" s="58"/>
    </row>
    <row r="4068" spans="3:3" x14ac:dyDescent="0.35">
      <c r="C4068" s="58"/>
    </row>
    <row r="4069" spans="3:3" x14ac:dyDescent="0.35">
      <c r="C4069" s="58"/>
    </row>
    <row r="4070" spans="3:3" x14ac:dyDescent="0.35">
      <c r="C4070" s="58"/>
    </row>
    <row r="4071" spans="3:3" x14ac:dyDescent="0.35">
      <c r="C4071" s="58"/>
    </row>
    <row r="4072" spans="3:3" x14ac:dyDescent="0.35">
      <c r="C4072" s="58"/>
    </row>
    <row r="4073" spans="3:3" x14ac:dyDescent="0.35">
      <c r="C4073" s="58"/>
    </row>
    <row r="4074" spans="3:3" x14ac:dyDescent="0.35">
      <c r="C4074" s="58"/>
    </row>
    <row r="4075" spans="3:3" x14ac:dyDescent="0.35">
      <c r="C4075" s="58"/>
    </row>
    <row r="4076" spans="3:3" x14ac:dyDescent="0.35">
      <c r="C4076" s="58"/>
    </row>
    <row r="4077" spans="3:3" x14ac:dyDescent="0.35">
      <c r="C4077" s="58"/>
    </row>
    <row r="4078" spans="3:3" x14ac:dyDescent="0.35">
      <c r="C4078" s="58"/>
    </row>
    <row r="4079" spans="3:3" x14ac:dyDescent="0.35">
      <c r="C4079" s="58"/>
    </row>
    <row r="4080" spans="3:3" x14ac:dyDescent="0.35">
      <c r="C4080" s="58"/>
    </row>
    <row r="4081" spans="3:3" x14ac:dyDescent="0.35">
      <c r="C4081" s="58"/>
    </row>
    <row r="4082" spans="3:3" x14ac:dyDescent="0.35">
      <c r="C4082" s="58"/>
    </row>
    <row r="4083" spans="3:3" x14ac:dyDescent="0.35">
      <c r="C4083" s="58"/>
    </row>
    <row r="4084" spans="3:3" x14ac:dyDescent="0.35">
      <c r="C4084" s="58"/>
    </row>
    <row r="4085" spans="3:3" x14ac:dyDescent="0.35">
      <c r="C4085" s="58"/>
    </row>
    <row r="4086" spans="3:3" x14ac:dyDescent="0.35">
      <c r="C4086" s="58"/>
    </row>
    <row r="4087" spans="3:3" x14ac:dyDescent="0.35">
      <c r="C4087" s="58"/>
    </row>
    <row r="4088" spans="3:3" x14ac:dyDescent="0.35">
      <c r="C4088" s="58"/>
    </row>
    <row r="4089" spans="3:3" x14ac:dyDescent="0.35">
      <c r="C4089" s="58"/>
    </row>
    <row r="4090" spans="3:3" x14ac:dyDescent="0.35">
      <c r="C4090" s="58"/>
    </row>
    <row r="4091" spans="3:3" x14ac:dyDescent="0.35">
      <c r="C4091" s="58"/>
    </row>
    <row r="4092" spans="3:3" x14ac:dyDescent="0.35">
      <c r="C4092" s="58"/>
    </row>
    <row r="4093" spans="3:3" x14ac:dyDescent="0.35">
      <c r="C4093" s="58"/>
    </row>
    <row r="4094" spans="3:3" x14ac:dyDescent="0.35">
      <c r="C4094" s="58"/>
    </row>
    <row r="4095" spans="3:3" x14ac:dyDescent="0.35">
      <c r="C4095" s="58"/>
    </row>
    <row r="4096" spans="3:3" x14ac:dyDescent="0.35">
      <c r="C4096" s="58"/>
    </row>
    <row r="4097" spans="3:3" x14ac:dyDescent="0.35">
      <c r="C4097" s="58"/>
    </row>
    <row r="4098" spans="3:3" x14ac:dyDescent="0.35">
      <c r="C4098" s="58"/>
    </row>
    <row r="4099" spans="3:3" x14ac:dyDescent="0.35">
      <c r="C4099" s="58"/>
    </row>
    <row r="4100" spans="3:3" x14ac:dyDescent="0.35">
      <c r="C4100" s="58"/>
    </row>
    <row r="4101" spans="3:3" x14ac:dyDescent="0.35">
      <c r="C4101" s="58"/>
    </row>
    <row r="4102" spans="3:3" x14ac:dyDescent="0.35">
      <c r="C4102" s="58"/>
    </row>
    <row r="4103" spans="3:3" x14ac:dyDescent="0.35">
      <c r="C4103" s="58"/>
    </row>
    <row r="4104" spans="3:3" x14ac:dyDescent="0.35">
      <c r="C4104" s="58"/>
    </row>
    <row r="4105" spans="3:3" x14ac:dyDescent="0.35">
      <c r="C4105" s="58"/>
    </row>
    <row r="4106" spans="3:3" x14ac:dyDescent="0.35">
      <c r="C4106" s="58"/>
    </row>
    <row r="4107" spans="3:3" x14ac:dyDescent="0.35">
      <c r="C4107" s="58"/>
    </row>
    <row r="4108" spans="3:3" x14ac:dyDescent="0.35">
      <c r="C4108" s="58"/>
    </row>
    <row r="4109" spans="3:3" x14ac:dyDescent="0.35">
      <c r="C4109" s="58"/>
    </row>
    <row r="4110" spans="3:3" x14ac:dyDescent="0.35">
      <c r="C4110" s="58"/>
    </row>
    <row r="4111" spans="3:3" x14ac:dyDescent="0.35">
      <c r="C4111" s="58"/>
    </row>
    <row r="4112" spans="3:3" x14ac:dyDescent="0.35">
      <c r="C4112" s="58"/>
    </row>
    <row r="4113" spans="3:3" x14ac:dyDescent="0.35">
      <c r="C4113" s="58"/>
    </row>
    <row r="4114" spans="3:3" x14ac:dyDescent="0.35">
      <c r="C4114" s="58"/>
    </row>
    <row r="4115" spans="3:3" x14ac:dyDescent="0.35">
      <c r="C4115" s="58"/>
    </row>
    <row r="4116" spans="3:3" x14ac:dyDescent="0.35">
      <c r="C4116" s="58"/>
    </row>
    <row r="4117" spans="3:3" x14ac:dyDescent="0.35">
      <c r="C4117" s="58"/>
    </row>
    <row r="4118" spans="3:3" x14ac:dyDescent="0.35">
      <c r="C4118" s="58"/>
    </row>
    <row r="4119" spans="3:3" x14ac:dyDescent="0.35">
      <c r="C4119" s="58"/>
    </row>
    <row r="4120" spans="3:3" x14ac:dyDescent="0.35">
      <c r="C4120" s="58"/>
    </row>
    <row r="4121" spans="3:3" x14ac:dyDescent="0.35">
      <c r="C4121" s="58"/>
    </row>
    <row r="4122" spans="3:3" x14ac:dyDescent="0.35">
      <c r="C4122" s="58"/>
    </row>
    <row r="4123" spans="3:3" x14ac:dyDescent="0.35">
      <c r="C4123" s="58"/>
    </row>
    <row r="4124" spans="3:3" x14ac:dyDescent="0.35">
      <c r="C4124" s="58"/>
    </row>
    <row r="4125" spans="3:3" x14ac:dyDescent="0.35">
      <c r="C4125" s="58"/>
    </row>
    <row r="4126" spans="3:3" x14ac:dyDescent="0.35">
      <c r="C4126" s="58"/>
    </row>
    <row r="4127" spans="3:3" x14ac:dyDescent="0.35">
      <c r="C4127" s="58"/>
    </row>
    <row r="4128" spans="3:3" x14ac:dyDescent="0.35">
      <c r="C4128" s="58"/>
    </row>
    <row r="4129" spans="3:3" x14ac:dyDescent="0.35">
      <c r="C4129" s="58"/>
    </row>
    <row r="4130" spans="3:3" x14ac:dyDescent="0.35">
      <c r="C4130" s="58"/>
    </row>
    <row r="4131" spans="3:3" x14ac:dyDescent="0.35">
      <c r="C4131" s="58"/>
    </row>
    <row r="4132" spans="3:3" x14ac:dyDescent="0.35">
      <c r="C4132" s="58"/>
    </row>
    <row r="4133" spans="3:3" x14ac:dyDescent="0.35">
      <c r="C4133" s="58"/>
    </row>
    <row r="4134" spans="3:3" x14ac:dyDescent="0.35">
      <c r="C4134" s="58"/>
    </row>
    <row r="4135" spans="3:3" x14ac:dyDescent="0.35">
      <c r="C4135" s="58"/>
    </row>
    <row r="4136" spans="3:3" x14ac:dyDescent="0.35">
      <c r="C4136" s="58"/>
    </row>
    <row r="4137" spans="3:3" x14ac:dyDescent="0.35">
      <c r="C4137" s="58"/>
    </row>
    <row r="4138" spans="3:3" x14ac:dyDescent="0.35">
      <c r="C4138" s="58"/>
    </row>
    <row r="4139" spans="3:3" x14ac:dyDescent="0.35">
      <c r="C4139" s="58"/>
    </row>
    <row r="4140" spans="3:3" x14ac:dyDescent="0.35">
      <c r="C4140" s="58"/>
    </row>
    <row r="4141" spans="3:3" x14ac:dyDescent="0.35">
      <c r="C4141" s="58"/>
    </row>
    <row r="4142" spans="3:3" x14ac:dyDescent="0.35">
      <c r="C4142" s="58"/>
    </row>
    <row r="4143" spans="3:3" x14ac:dyDescent="0.35">
      <c r="C4143" s="58"/>
    </row>
    <row r="4144" spans="3:3" x14ac:dyDescent="0.35">
      <c r="C4144" s="58"/>
    </row>
    <row r="4145" spans="3:3" x14ac:dyDescent="0.35">
      <c r="C4145" s="58"/>
    </row>
    <row r="4146" spans="3:3" x14ac:dyDescent="0.35">
      <c r="C4146" s="58"/>
    </row>
    <row r="4147" spans="3:3" x14ac:dyDescent="0.35">
      <c r="C4147" s="58"/>
    </row>
    <row r="4148" spans="3:3" x14ac:dyDescent="0.35">
      <c r="C4148" s="58"/>
    </row>
    <row r="4149" spans="3:3" x14ac:dyDescent="0.35">
      <c r="C4149" s="58"/>
    </row>
    <row r="4150" spans="3:3" x14ac:dyDescent="0.35">
      <c r="C4150" s="58"/>
    </row>
    <row r="4151" spans="3:3" x14ac:dyDescent="0.35">
      <c r="C4151" s="58"/>
    </row>
    <row r="4152" spans="3:3" x14ac:dyDescent="0.35">
      <c r="C4152" s="58"/>
    </row>
    <row r="4153" spans="3:3" x14ac:dyDescent="0.35">
      <c r="C4153" s="58"/>
    </row>
    <row r="4154" spans="3:3" x14ac:dyDescent="0.35">
      <c r="C4154" s="58"/>
    </row>
    <row r="4155" spans="3:3" x14ac:dyDescent="0.35">
      <c r="C4155" s="58"/>
    </row>
    <row r="4156" spans="3:3" x14ac:dyDescent="0.35">
      <c r="C4156" s="58"/>
    </row>
    <row r="4157" spans="3:3" x14ac:dyDescent="0.35">
      <c r="C4157" s="58"/>
    </row>
    <row r="4158" spans="3:3" x14ac:dyDescent="0.35">
      <c r="C4158" s="58"/>
    </row>
    <row r="4159" spans="3:3" x14ac:dyDescent="0.35">
      <c r="C4159" s="58"/>
    </row>
    <row r="4160" spans="3:3" x14ac:dyDescent="0.35">
      <c r="C4160" s="58"/>
    </row>
    <row r="4161" spans="3:3" x14ac:dyDescent="0.35">
      <c r="C4161" s="58"/>
    </row>
    <row r="4162" spans="3:3" x14ac:dyDescent="0.35">
      <c r="C4162" s="58"/>
    </row>
    <row r="4163" spans="3:3" x14ac:dyDescent="0.35">
      <c r="C4163" s="58"/>
    </row>
    <row r="4164" spans="3:3" x14ac:dyDescent="0.35">
      <c r="C4164" s="58"/>
    </row>
    <row r="4165" spans="3:3" x14ac:dyDescent="0.35">
      <c r="C4165" s="58"/>
    </row>
    <row r="4166" spans="3:3" x14ac:dyDescent="0.35">
      <c r="C4166" s="58"/>
    </row>
    <row r="4167" spans="3:3" x14ac:dyDescent="0.35">
      <c r="C4167" s="58"/>
    </row>
    <row r="4168" spans="3:3" x14ac:dyDescent="0.35">
      <c r="C4168" s="58"/>
    </row>
    <row r="4169" spans="3:3" x14ac:dyDescent="0.35">
      <c r="C4169" s="58"/>
    </row>
    <row r="4170" spans="3:3" x14ac:dyDescent="0.35">
      <c r="C4170" s="58"/>
    </row>
    <row r="4171" spans="3:3" x14ac:dyDescent="0.35">
      <c r="C4171" s="58"/>
    </row>
    <row r="4172" spans="3:3" x14ac:dyDescent="0.35">
      <c r="C4172" s="58"/>
    </row>
    <row r="4173" spans="3:3" x14ac:dyDescent="0.35">
      <c r="C4173" s="58"/>
    </row>
    <row r="4174" spans="3:3" x14ac:dyDescent="0.35">
      <c r="C4174" s="58"/>
    </row>
    <row r="4175" spans="3:3" x14ac:dyDescent="0.35">
      <c r="C4175" s="58"/>
    </row>
    <row r="4176" spans="3:3" x14ac:dyDescent="0.35">
      <c r="C4176" s="58"/>
    </row>
    <row r="4177" spans="3:3" x14ac:dyDescent="0.35">
      <c r="C4177" s="58"/>
    </row>
    <row r="4178" spans="3:3" x14ac:dyDescent="0.35">
      <c r="C4178" s="58"/>
    </row>
    <row r="4179" spans="3:3" x14ac:dyDescent="0.35">
      <c r="C4179" s="58"/>
    </row>
    <row r="4180" spans="3:3" x14ac:dyDescent="0.35">
      <c r="C4180" s="58"/>
    </row>
    <row r="4181" spans="3:3" x14ac:dyDescent="0.35">
      <c r="C4181" s="58"/>
    </row>
    <row r="4182" spans="3:3" x14ac:dyDescent="0.35">
      <c r="C4182" s="58"/>
    </row>
    <row r="4183" spans="3:3" x14ac:dyDescent="0.35">
      <c r="C4183" s="58"/>
    </row>
    <row r="4184" spans="3:3" x14ac:dyDescent="0.35">
      <c r="C4184" s="58"/>
    </row>
    <row r="4185" spans="3:3" x14ac:dyDescent="0.35">
      <c r="C4185" s="58"/>
    </row>
    <row r="4186" spans="3:3" x14ac:dyDescent="0.35">
      <c r="C4186" s="58"/>
    </row>
    <row r="4187" spans="3:3" x14ac:dyDescent="0.35">
      <c r="C4187" s="58"/>
    </row>
    <row r="4188" spans="3:3" x14ac:dyDescent="0.35">
      <c r="C4188" s="58"/>
    </row>
    <row r="4189" spans="3:3" x14ac:dyDescent="0.35">
      <c r="C4189" s="58"/>
    </row>
    <row r="4190" spans="3:3" x14ac:dyDescent="0.35">
      <c r="C4190" s="58"/>
    </row>
    <row r="4191" spans="3:3" x14ac:dyDescent="0.35">
      <c r="C4191" s="58"/>
    </row>
    <row r="4192" spans="3:3" x14ac:dyDescent="0.35">
      <c r="C4192" s="58"/>
    </row>
    <row r="4193" spans="3:3" x14ac:dyDescent="0.35">
      <c r="C4193" s="58"/>
    </row>
    <row r="4194" spans="3:3" x14ac:dyDescent="0.35">
      <c r="C4194" s="58"/>
    </row>
    <row r="4195" spans="3:3" x14ac:dyDescent="0.35">
      <c r="C4195" s="58"/>
    </row>
    <row r="4196" spans="3:3" x14ac:dyDescent="0.35">
      <c r="C4196" s="58"/>
    </row>
    <row r="4197" spans="3:3" x14ac:dyDescent="0.35">
      <c r="C4197" s="58"/>
    </row>
    <row r="4198" spans="3:3" x14ac:dyDescent="0.35">
      <c r="C4198" s="58"/>
    </row>
    <row r="4199" spans="3:3" x14ac:dyDescent="0.35">
      <c r="C4199" s="58"/>
    </row>
    <row r="4200" spans="3:3" x14ac:dyDescent="0.35">
      <c r="C4200" s="58"/>
    </row>
    <row r="4201" spans="3:3" x14ac:dyDescent="0.35">
      <c r="C4201" s="58"/>
    </row>
    <row r="4202" spans="3:3" x14ac:dyDescent="0.35">
      <c r="C4202" s="58"/>
    </row>
    <row r="4203" spans="3:3" x14ac:dyDescent="0.35">
      <c r="C4203" s="58"/>
    </row>
    <row r="4204" spans="3:3" x14ac:dyDescent="0.35">
      <c r="C4204" s="58"/>
    </row>
    <row r="4205" spans="3:3" x14ac:dyDescent="0.35">
      <c r="C4205" s="58"/>
    </row>
    <row r="4206" spans="3:3" x14ac:dyDescent="0.35">
      <c r="C4206" s="58"/>
    </row>
    <row r="4207" spans="3:3" x14ac:dyDescent="0.35">
      <c r="C4207" s="58"/>
    </row>
    <row r="4208" spans="3:3" x14ac:dyDescent="0.35">
      <c r="C4208" s="58"/>
    </row>
    <row r="4209" spans="3:3" x14ac:dyDescent="0.35">
      <c r="C4209" s="58"/>
    </row>
    <row r="4210" spans="3:3" x14ac:dyDescent="0.35">
      <c r="C4210" s="58"/>
    </row>
    <row r="4211" spans="3:3" x14ac:dyDescent="0.35">
      <c r="C4211" s="58"/>
    </row>
    <row r="4212" spans="3:3" x14ac:dyDescent="0.35">
      <c r="C4212" s="58"/>
    </row>
    <row r="4213" spans="3:3" x14ac:dyDescent="0.35">
      <c r="C4213" s="58"/>
    </row>
    <row r="4214" spans="3:3" x14ac:dyDescent="0.35">
      <c r="C4214" s="58"/>
    </row>
    <row r="4215" spans="3:3" x14ac:dyDescent="0.35">
      <c r="C4215" s="58"/>
    </row>
    <row r="4216" spans="3:3" x14ac:dyDescent="0.35">
      <c r="C4216" s="58"/>
    </row>
    <row r="4217" spans="3:3" x14ac:dyDescent="0.35">
      <c r="C4217" s="58"/>
    </row>
    <row r="4218" spans="3:3" x14ac:dyDescent="0.35">
      <c r="C4218" s="58"/>
    </row>
    <row r="4219" spans="3:3" x14ac:dyDescent="0.35">
      <c r="C4219" s="58"/>
    </row>
    <row r="4220" spans="3:3" x14ac:dyDescent="0.35">
      <c r="C4220" s="58"/>
    </row>
    <row r="4221" spans="3:3" x14ac:dyDescent="0.35">
      <c r="C4221" s="58"/>
    </row>
    <row r="4222" spans="3:3" x14ac:dyDescent="0.35">
      <c r="C4222" s="58"/>
    </row>
    <row r="4223" spans="3:3" x14ac:dyDescent="0.35">
      <c r="C4223" s="58"/>
    </row>
    <row r="4224" spans="3:3" x14ac:dyDescent="0.35">
      <c r="C4224" s="58"/>
    </row>
    <row r="4225" spans="3:3" x14ac:dyDescent="0.35">
      <c r="C4225" s="58"/>
    </row>
    <row r="4226" spans="3:3" x14ac:dyDescent="0.35">
      <c r="C4226" s="58"/>
    </row>
    <row r="4227" spans="3:3" x14ac:dyDescent="0.35">
      <c r="C4227" s="58"/>
    </row>
    <row r="4228" spans="3:3" x14ac:dyDescent="0.35">
      <c r="C4228" s="58"/>
    </row>
    <row r="4229" spans="3:3" x14ac:dyDescent="0.35">
      <c r="C4229" s="58"/>
    </row>
    <row r="4230" spans="3:3" x14ac:dyDescent="0.35">
      <c r="C4230" s="58"/>
    </row>
    <row r="4231" spans="3:3" x14ac:dyDescent="0.35">
      <c r="C4231" s="58"/>
    </row>
    <row r="4232" spans="3:3" x14ac:dyDescent="0.35">
      <c r="C4232" s="58"/>
    </row>
    <row r="4233" spans="3:3" x14ac:dyDescent="0.35">
      <c r="C4233" s="58"/>
    </row>
    <row r="4234" spans="3:3" x14ac:dyDescent="0.35">
      <c r="C4234" s="58"/>
    </row>
    <row r="4235" spans="3:3" x14ac:dyDescent="0.35">
      <c r="C4235" s="58"/>
    </row>
    <row r="4236" spans="3:3" x14ac:dyDescent="0.35">
      <c r="C4236" s="58"/>
    </row>
    <row r="4237" spans="3:3" x14ac:dyDescent="0.35">
      <c r="C4237" s="58"/>
    </row>
    <row r="4238" spans="3:3" x14ac:dyDescent="0.35">
      <c r="C4238" s="58"/>
    </row>
    <row r="4239" spans="3:3" x14ac:dyDescent="0.35">
      <c r="C4239" s="58"/>
    </row>
    <row r="4240" spans="3:3" x14ac:dyDescent="0.35">
      <c r="C4240" s="58"/>
    </row>
    <row r="4241" spans="3:3" x14ac:dyDescent="0.35">
      <c r="C4241" s="58"/>
    </row>
    <row r="4242" spans="3:3" x14ac:dyDescent="0.35">
      <c r="C4242" s="58"/>
    </row>
    <row r="4243" spans="3:3" x14ac:dyDescent="0.35">
      <c r="C4243" s="58"/>
    </row>
    <row r="4244" spans="3:3" x14ac:dyDescent="0.35">
      <c r="C4244" s="58"/>
    </row>
    <row r="4245" spans="3:3" x14ac:dyDescent="0.35">
      <c r="C4245" s="58"/>
    </row>
    <row r="4246" spans="3:3" x14ac:dyDescent="0.35">
      <c r="C4246" s="58"/>
    </row>
    <row r="4247" spans="3:3" x14ac:dyDescent="0.35">
      <c r="C4247" s="58"/>
    </row>
    <row r="4248" spans="3:3" x14ac:dyDescent="0.35">
      <c r="C4248" s="58"/>
    </row>
    <row r="4249" spans="3:3" x14ac:dyDescent="0.35">
      <c r="C4249" s="58"/>
    </row>
    <row r="4250" spans="3:3" x14ac:dyDescent="0.35">
      <c r="C4250" s="58"/>
    </row>
    <row r="4251" spans="3:3" x14ac:dyDescent="0.35">
      <c r="C4251" s="58"/>
    </row>
    <row r="4252" spans="3:3" x14ac:dyDescent="0.35">
      <c r="C4252" s="58"/>
    </row>
    <row r="4253" spans="3:3" x14ac:dyDescent="0.35">
      <c r="C4253" s="58"/>
    </row>
    <row r="4254" spans="3:3" x14ac:dyDescent="0.35">
      <c r="C4254" s="58"/>
    </row>
    <row r="4255" spans="3:3" x14ac:dyDescent="0.35">
      <c r="C4255" s="58"/>
    </row>
    <row r="4256" spans="3:3" x14ac:dyDescent="0.35">
      <c r="C4256" s="58"/>
    </row>
    <row r="4257" spans="3:3" x14ac:dyDescent="0.35">
      <c r="C4257" s="58"/>
    </row>
    <row r="4258" spans="3:3" x14ac:dyDescent="0.35">
      <c r="C4258" s="58"/>
    </row>
    <row r="4259" spans="3:3" x14ac:dyDescent="0.35">
      <c r="C4259" s="58"/>
    </row>
    <row r="4260" spans="3:3" x14ac:dyDescent="0.35">
      <c r="C4260" s="58"/>
    </row>
    <row r="4261" spans="3:3" x14ac:dyDescent="0.35">
      <c r="C4261" s="58"/>
    </row>
    <row r="4262" spans="3:3" x14ac:dyDescent="0.35">
      <c r="C4262" s="58"/>
    </row>
    <row r="4263" spans="3:3" x14ac:dyDescent="0.35">
      <c r="C4263" s="58"/>
    </row>
    <row r="4264" spans="3:3" x14ac:dyDescent="0.35">
      <c r="C4264" s="58"/>
    </row>
    <row r="4265" spans="3:3" x14ac:dyDescent="0.35">
      <c r="C4265" s="58"/>
    </row>
    <row r="4266" spans="3:3" x14ac:dyDescent="0.35">
      <c r="C4266" s="58"/>
    </row>
    <row r="4267" spans="3:3" x14ac:dyDescent="0.35">
      <c r="C4267" s="58"/>
    </row>
    <row r="4268" spans="3:3" x14ac:dyDescent="0.35">
      <c r="C4268" s="58"/>
    </row>
    <row r="4269" spans="3:3" x14ac:dyDescent="0.35">
      <c r="C4269" s="58"/>
    </row>
    <row r="4270" spans="3:3" x14ac:dyDescent="0.35">
      <c r="C4270" s="58"/>
    </row>
    <row r="4271" spans="3:3" x14ac:dyDescent="0.35">
      <c r="C4271" s="58"/>
    </row>
    <row r="4272" spans="3:3" x14ac:dyDescent="0.35">
      <c r="C4272" s="58"/>
    </row>
    <row r="4273" spans="3:3" x14ac:dyDescent="0.35">
      <c r="C4273" s="58"/>
    </row>
    <row r="4274" spans="3:3" x14ac:dyDescent="0.35">
      <c r="C4274" s="58"/>
    </row>
    <row r="4275" spans="3:3" x14ac:dyDescent="0.35">
      <c r="C4275" s="58"/>
    </row>
    <row r="4276" spans="3:3" x14ac:dyDescent="0.35">
      <c r="C4276" s="58"/>
    </row>
    <row r="4277" spans="3:3" x14ac:dyDescent="0.35">
      <c r="C4277" s="58"/>
    </row>
    <row r="4278" spans="3:3" x14ac:dyDescent="0.35">
      <c r="C4278" s="58"/>
    </row>
    <row r="4279" spans="3:3" x14ac:dyDescent="0.35">
      <c r="C4279" s="58"/>
    </row>
    <row r="4280" spans="3:3" x14ac:dyDescent="0.35">
      <c r="C4280" s="58"/>
    </row>
    <row r="4281" spans="3:3" x14ac:dyDescent="0.35">
      <c r="C4281" s="58"/>
    </row>
    <row r="4282" spans="3:3" x14ac:dyDescent="0.35">
      <c r="C4282" s="58"/>
    </row>
    <row r="4283" spans="3:3" x14ac:dyDescent="0.35">
      <c r="C4283" s="58"/>
    </row>
    <row r="4284" spans="3:3" x14ac:dyDescent="0.35">
      <c r="C4284" s="58"/>
    </row>
    <row r="4285" spans="3:3" x14ac:dyDescent="0.35">
      <c r="C4285" s="58"/>
    </row>
    <row r="4286" spans="3:3" x14ac:dyDescent="0.35">
      <c r="C4286" s="58"/>
    </row>
    <row r="4287" spans="3:3" x14ac:dyDescent="0.35">
      <c r="C4287" s="58"/>
    </row>
    <row r="4288" spans="3:3" x14ac:dyDescent="0.35">
      <c r="C4288" s="58"/>
    </row>
    <row r="4289" spans="3:3" x14ac:dyDescent="0.35">
      <c r="C4289" s="58"/>
    </row>
    <row r="4290" spans="3:3" x14ac:dyDescent="0.35">
      <c r="C4290" s="58"/>
    </row>
    <row r="4291" spans="3:3" x14ac:dyDescent="0.35">
      <c r="C4291" s="58"/>
    </row>
    <row r="4292" spans="3:3" x14ac:dyDescent="0.35">
      <c r="C4292" s="58"/>
    </row>
    <row r="4293" spans="3:3" x14ac:dyDescent="0.35">
      <c r="C4293" s="58"/>
    </row>
    <row r="4294" spans="3:3" x14ac:dyDescent="0.35">
      <c r="C4294" s="58"/>
    </row>
    <row r="4295" spans="3:3" x14ac:dyDescent="0.35">
      <c r="C4295" s="58"/>
    </row>
    <row r="4296" spans="3:3" x14ac:dyDescent="0.35">
      <c r="C4296" s="58"/>
    </row>
    <row r="4297" spans="3:3" x14ac:dyDescent="0.35">
      <c r="C4297" s="58"/>
    </row>
    <row r="4298" spans="3:3" x14ac:dyDescent="0.35">
      <c r="C4298" s="58"/>
    </row>
    <row r="4299" spans="3:3" x14ac:dyDescent="0.35">
      <c r="C4299" s="58"/>
    </row>
    <row r="4300" spans="3:3" x14ac:dyDescent="0.35">
      <c r="C4300" s="58"/>
    </row>
    <row r="4301" spans="3:3" x14ac:dyDescent="0.35">
      <c r="C4301" s="58"/>
    </row>
    <row r="4302" spans="3:3" x14ac:dyDescent="0.35">
      <c r="C4302" s="58"/>
    </row>
    <row r="4303" spans="3:3" x14ac:dyDescent="0.35">
      <c r="C4303" s="58"/>
    </row>
    <row r="4304" spans="3:3" x14ac:dyDescent="0.35">
      <c r="C4304" s="58"/>
    </row>
    <row r="4305" spans="3:3" x14ac:dyDescent="0.35">
      <c r="C4305" s="58"/>
    </row>
    <row r="4306" spans="3:3" x14ac:dyDescent="0.35">
      <c r="C4306" s="58"/>
    </row>
    <row r="4307" spans="3:3" x14ac:dyDescent="0.35">
      <c r="C4307" s="58"/>
    </row>
    <row r="4308" spans="3:3" x14ac:dyDescent="0.35">
      <c r="C4308" s="58"/>
    </row>
    <row r="4309" spans="3:3" x14ac:dyDescent="0.35">
      <c r="C4309" s="58"/>
    </row>
    <row r="4310" spans="3:3" x14ac:dyDescent="0.35">
      <c r="C4310" s="58"/>
    </row>
    <row r="4311" spans="3:3" x14ac:dyDescent="0.35">
      <c r="C4311" s="58"/>
    </row>
    <row r="4312" spans="3:3" x14ac:dyDescent="0.35">
      <c r="C4312" s="58"/>
    </row>
    <row r="4313" spans="3:3" x14ac:dyDescent="0.35">
      <c r="C4313" s="58"/>
    </row>
    <row r="4314" spans="3:3" x14ac:dyDescent="0.35">
      <c r="C4314" s="58"/>
    </row>
    <row r="4315" spans="3:3" x14ac:dyDescent="0.35">
      <c r="C4315" s="58"/>
    </row>
    <row r="4316" spans="3:3" x14ac:dyDescent="0.35">
      <c r="C4316" s="58"/>
    </row>
    <row r="4317" spans="3:3" x14ac:dyDescent="0.35">
      <c r="C4317" s="58"/>
    </row>
    <row r="4318" spans="3:3" x14ac:dyDescent="0.35">
      <c r="C4318" s="58"/>
    </row>
    <row r="4319" spans="3:3" x14ac:dyDescent="0.35">
      <c r="C4319" s="58"/>
    </row>
    <row r="4320" spans="3:3" x14ac:dyDescent="0.35">
      <c r="C4320" s="58"/>
    </row>
    <row r="4321" spans="3:3" x14ac:dyDescent="0.35">
      <c r="C4321" s="58"/>
    </row>
    <row r="4322" spans="3:3" x14ac:dyDescent="0.35">
      <c r="C4322" s="58"/>
    </row>
    <row r="4323" spans="3:3" x14ac:dyDescent="0.35">
      <c r="C4323" s="58"/>
    </row>
    <row r="4324" spans="3:3" x14ac:dyDescent="0.35">
      <c r="C4324" s="58"/>
    </row>
    <row r="4325" spans="3:3" x14ac:dyDescent="0.35">
      <c r="C4325" s="58"/>
    </row>
    <row r="4326" spans="3:3" x14ac:dyDescent="0.35">
      <c r="C4326" s="58"/>
    </row>
    <row r="4327" spans="3:3" x14ac:dyDescent="0.35">
      <c r="C4327" s="58"/>
    </row>
    <row r="4328" spans="3:3" x14ac:dyDescent="0.35">
      <c r="C4328" s="58"/>
    </row>
    <row r="4329" spans="3:3" x14ac:dyDescent="0.35">
      <c r="C4329" s="58"/>
    </row>
    <row r="4330" spans="3:3" x14ac:dyDescent="0.35">
      <c r="C4330" s="58"/>
    </row>
    <row r="4331" spans="3:3" x14ac:dyDescent="0.35">
      <c r="C4331" s="58"/>
    </row>
    <row r="4332" spans="3:3" x14ac:dyDescent="0.35">
      <c r="C4332" s="58"/>
    </row>
    <row r="4333" spans="3:3" x14ac:dyDescent="0.35">
      <c r="C4333" s="58"/>
    </row>
    <row r="4334" spans="3:3" x14ac:dyDescent="0.35">
      <c r="C4334" s="58"/>
    </row>
    <row r="4335" spans="3:3" x14ac:dyDescent="0.35">
      <c r="C4335" s="58"/>
    </row>
    <row r="4336" spans="3:3" x14ac:dyDescent="0.35">
      <c r="C4336" s="58"/>
    </row>
    <row r="4337" spans="3:3" x14ac:dyDescent="0.35">
      <c r="C4337" s="58"/>
    </row>
    <row r="4338" spans="3:3" x14ac:dyDescent="0.35">
      <c r="C4338" s="58"/>
    </row>
    <row r="4339" spans="3:3" x14ac:dyDescent="0.35">
      <c r="C4339" s="58"/>
    </row>
    <row r="4340" spans="3:3" x14ac:dyDescent="0.35">
      <c r="C4340" s="58"/>
    </row>
    <row r="4341" spans="3:3" x14ac:dyDescent="0.35">
      <c r="C4341" s="58"/>
    </row>
    <row r="4342" spans="3:3" x14ac:dyDescent="0.35">
      <c r="C4342" s="58"/>
    </row>
    <row r="4343" spans="3:3" x14ac:dyDescent="0.35">
      <c r="C4343" s="58"/>
    </row>
    <row r="4344" spans="3:3" x14ac:dyDescent="0.35">
      <c r="C4344" s="58"/>
    </row>
    <row r="4345" spans="3:3" x14ac:dyDescent="0.35">
      <c r="C4345" s="58"/>
    </row>
    <row r="4346" spans="3:3" x14ac:dyDescent="0.35">
      <c r="C4346" s="58"/>
    </row>
    <row r="4347" spans="3:3" x14ac:dyDescent="0.35">
      <c r="C4347" s="58"/>
    </row>
    <row r="4348" spans="3:3" x14ac:dyDescent="0.35">
      <c r="C4348" s="58"/>
    </row>
    <row r="4349" spans="3:3" x14ac:dyDescent="0.35">
      <c r="C4349" s="58"/>
    </row>
    <row r="4350" spans="3:3" x14ac:dyDescent="0.35">
      <c r="C4350" s="58"/>
    </row>
    <row r="4351" spans="3:3" x14ac:dyDescent="0.35">
      <c r="C4351" s="58"/>
    </row>
    <row r="4352" spans="3:3" x14ac:dyDescent="0.35">
      <c r="C4352" s="58"/>
    </row>
    <row r="4353" spans="3:3" x14ac:dyDescent="0.35">
      <c r="C4353" s="58"/>
    </row>
    <row r="4354" spans="3:3" x14ac:dyDescent="0.35">
      <c r="C4354" s="58"/>
    </row>
    <row r="4355" spans="3:3" x14ac:dyDescent="0.35">
      <c r="C4355" s="58"/>
    </row>
    <row r="4356" spans="3:3" x14ac:dyDescent="0.35">
      <c r="C4356" s="58"/>
    </row>
    <row r="4357" spans="3:3" x14ac:dyDescent="0.35">
      <c r="C4357" s="58"/>
    </row>
    <row r="4358" spans="3:3" x14ac:dyDescent="0.35">
      <c r="C4358" s="58"/>
    </row>
    <row r="4359" spans="3:3" x14ac:dyDescent="0.35">
      <c r="C4359" s="58"/>
    </row>
    <row r="4360" spans="3:3" x14ac:dyDescent="0.35">
      <c r="C4360" s="58"/>
    </row>
    <row r="4361" spans="3:3" x14ac:dyDescent="0.35">
      <c r="C4361" s="58"/>
    </row>
    <row r="4362" spans="3:3" x14ac:dyDescent="0.35">
      <c r="C4362" s="58"/>
    </row>
    <row r="4363" spans="3:3" x14ac:dyDescent="0.35">
      <c r="C4363" s="58"/>
    </row>
    <row r="4364" spans="3:3" x14ac:dyDescent="0.35">
      <c r="C4364" s="58"/>
    </row>
    <row r="4365" spans="3:3" x14ac:dyDescent="0.35">
      <c r="C4365" s="58"/>
    </row>
    <row r="4366" spans="3:3" x14ac:dyDescent="0.35">
      <c r="C4366" s="58"/>
    </row>
    <row r="4367" spans="3:3" x14ac:dyDescent="0.35">
      <c r="C4367" s="58"/>
    </row>
    <row r="4368" spans="3:3" x14ac:dyDescent="0.35">
      <c r="C4368" s="58"/>
    </row>
    <row r="4369" spans="3:3" x14ac:dyDescent="0.35">
      <c r="C4369" s="58"/>
    </row>
    <row r="4370" spans="3:3" x14ac:dyDescent="0.35">
      <c r="C4370" s="58"/>
    </row>
    <row r="4371" spans="3:3" x14ac:dyDescent="0.35">
      <c r="C4371" s="58"/>
    </row>
    <row r="4372" spans="3:3" x14ac:dyDescent="0.35">
      <c r="C4372" s="58"/>
    </row>
    <row r="4373" spans="3:3" x14ac:dyDescent="0.35">
      <c r="C4373" s="58"/>
    </row>
    <row r="4374" spans="3:3" x14ac:dyDescent="0.35">
      <c r="C4374" s="58"/>
    </row>
    <row r="4375" spans="3:3" x14ac:dyDescent="0.35">
      <c r="C4375" s="58"/>
    </row>
    <row r="4376" spans="3:3" x14ac:dyDescent="0.35">
      <c r="C4376" s="58"/>
    </row>
    <row r="4377" spans="3:3" x14ac:dyDescent="0.35">
      <c r="C4377" s="58"/>
    </row>
    <row r="4378" spans="3:3" x14ac:dyDescent="0.35">
      <c r="C4378" s="58"/>
    </row>
    <row r="4379" spans="3:3" x14ac:dyDescent="0.35">
      <c r="C4379" s="58"/>
    </row>
    <row r="4380" spans="3:3" x14ac:dyDescent="0.35">
      <c r="C4380" s="58"/>
    </row>
    <row r="4381" spans="3:3" x14ac:dyDescent="0.35">
      <c r="C4381" s="58"/>
    </row>
    <row r="4382" spans="3:3" x14ac:dyDescent="0.35">
      <c r="C4382" s="58"/>
    </row>
    <row r="4383" spans="3:3" x14ac:dyDescent="0.35">
      <c r="C4383" s="58"/>
    </row>
    <row r="4384" spans="3:3" x14ac:dyDescent="0.35">
      <c r="C4384" s="58"/>
    </row>
    <row r="4385" spans="3:3" x14ac:dyDescent="0.35">
      <c r="C4385" s="58"/>
    </row>
    <row r="4386" spans="3:3" x14ac:dyDescent="0.35">
      <c r="C4386" s="58"/>
    </row>
    <row r="4387" spans="3:3" x14ac:dyDescent="0.35">
      <c r="C4387" s="58"/>
    </row>
    <row r="4388" spans="3:3" x14ac:dyDescent="0.35">
      <c r="C4388" s="58"/>
    </row>
    <row r="4389" spans="3:3" x14ac:dyDescent="0.35">
      <c r="C4389" s="58"/>
    </row>
    <row r="4390" spans="3:3" x14ac:dyDescent="0.35">
      <c r="C4390" s="58"/>
    </row>
    <row r="4391" spans="3:3" x14ac:dyDescent="0.35">
      <c r="C4391" s="58"/>
    </row>
    <row r="4392" spans="3:3" x14ac:dyDescent="0.35">
      <c r="C4392" s="58"/>
    </row>
    <row r="4393" spans="3:3" x14ac:dyDescent="0.35">
      <c r="C4393" s="58"/>
    </row>
    <row r="4394" spans="3:3" x14ac:dyDescent="0.35">
      <c r="C4394" s="58"/>
    </row>
    <row r="4395" spans="3:3" x14ac:dyDescent="0.35">
      <c r="C4395" s="58"/>
    </row>
    <row r="4396" spans="3:3" x14ac:dyDescent="0.35">
      <c r="C4396" s="58"/>
    </row>
    <row r="4397" spans="3:3" x14ac:dyDescent="0.35">
      <c r="C4397" s="58"/>
    </row>
    <row r="4398" spans="3:3" x14ac:dyDescent="0.35">
      <c r="C4398" s="58"/>
    </row>
    <row r="4399" spans="3:3" x14ac:dyDescent="0.35">
      <c r="C4399" s="58"/>
    </row>
    <row r="4400" spans="3:3" x14ac:dyDescent="0.35">
      <c r="C4400" s="58"/>
    </row>
    <row r="4401" spans="3:3" x14ac:dyDescent="0.35">
      <c r="C4401" s="58"/>
    </row>
    <row r="4402" spans="3:3" x14ac:dyDescent="0.35">
      <c r="C4402" s="58"/>
    </row>
    <row r="4403" spans="3:3" x14ac:dyDescent="0.35">
      <c r="C4403" s="58"/>
    </row>
    <row r="4404" spans="3:3" x14ac:dyDescent="0.35">
      <c r="C4404" s="58"/>
    </row>
    <row r="4405" spans="3:3" x14ac:dyDescent="0.35">
      <c r="C4405" s="58"/>
    </row>
    <row r="4406" spans="3:3" x14ac:dyDescent="0.35">
      <c r="C4406" s="58"/>
    </row>
    <row r="4407" spans="3:3" x14ac:dyDescent="0.35">
      <c r="C4407" s="58"/>
    </row>
    <row r="4408" spans="3:3" x14ac:dyDescent="0.35">
      <c r="C4408" s="58"/>
    </row>
    <row r="4409" spans="3:3" x14ac:dyDescent="0.35">
      <c r="C4409" s="58"/>
    </row>
    <row r="4410" spans="3:3" x14ac:dyDescent="0.35">
      <c r="C4410" s="58"/>
    </row>
    <row r="4411" spans="3:3" x14ac:dyDescent="0.35">
      <c r="C4411" s="58"/>
    </row>
    <row r="4412" spans="3:3" x14ac:dyDescent="0.35">
      <c r="C4412" s="58"/>
    </row>
    <row r="4413" spans="3:3" x14ac:dyDescent="0.35">
      <c r="C4413" s="58"/>
    </row>
    <row r="4414" spans="3:3" x14ac:dyDescent="0.35">
      <c r="C4414" s="58"/>
    </row>
    <row r="4415" spans="3:3" x14ac:dyDescent="0.35">
      <c r="C4415" s="58"/>
    </row>
    <row r="4416" spans="3:3" x14ac:dyDescent="0.35">
      <c r="C4416" s="58"/>
    </row>
    <row r="4417" spans="3:3" x14ac:dyDescent="0.35">
      <c r="C4417" s="58"/>
    </row>
    <row r="4418" spans="3:3" x14ac:dyDescent="0.35">
      <c r="C4418" s="58"/>
    </row>
    <row r="4419" spans="3:3" x14ac:dyDescent="0.35">
      <c r="C4419" s="58"/>
    </row>
    <row r="4420" spans="3:3" x14ac:dyDescent="0.35">
      <c r="C4420" s="58"/>
    </row>
    <row r="4421" spans="3:3" x14ac:dyDescent="0.35">
      <c r="C4421" s="58"/>
    </row>
    <row r="4422" spans="3:3" x14ac:dyDescent="0.35">
      <c r="C4422" s="58"/>
    </row>
    <row r="4423" spans="3:3" x14ac:dyDescent="0.35">
      <c r="C4423" s="58"/>
    </row>
    <row r="4424" spans="3:3" x14ac:dyDescent="0.35">
      <c r="C4424" s="58"/>
    </row>
    <row r="4425" spans="3:3" x14ac:dyDescent="0.35">
      <c r="C4425" s="58"/>
    </row>
    <row r="4426" spans="3:3" x14ac:dyDescent="0.35">
      <c r="C4426" s="58"/>
    </row>
    <row r="4427" spans="3:3" x14ac:dyDescent="0.35">
      <c r="C4427" s="58"/>
    </row>
    <row r="4428" spans="3:3" x14ac:dyDescent="0.35">
      <c r="C4428" s="58"/>
    </row>
    <row r="4429" spans="3:3" x14ac:dyDescent="0.35">
      <c r="C4429" s="58"/>
    </row>
    <row r="4430" spans="3:3" x14ac:dyDescent="0.35">
      <c r="C4430" s="58"/>
    </row>
    <row r="4431" spans="3:3" x14ac:dyDescent="0.35">
      <c r="C4431" s="58"/>
    </row>
    <row r="4432" spans="3:3" x14ac:dyDescent="0.35">
      <c r="C4432" s="58"/>
    </row>
    <row r="4433" spans="3:3" x14ac:dyDescent="0.35">
      <c r="C4433" s="58"/>
    </row>
    <row r="4434" spans="3:3" x14ac:dyDescent="0.35">
      <c r="C4434" s="58"/>
    </row>
    <row r="4435" spans="3:3" x14ac:dyDescent="0.35">
      <c r="C4435" s="58"/>
    </row>
    <row r="4436" spans="3:3" x14ac:dyDescent="0.35">
      <c r="C4436" s="58"/>
    </row>
    <row r="4437" spans="3:3" x14ac:dyDescent="0.35">
      <c r="C4437" s="58"/>
    </row>
    <row r="4438" spans="3:3" x14ac:dyDescent="0.35">
      <c r="C4438" s="58"/>
    </row>
    <row r="4439" spans="3:3" x14ac:dyDescent="0.35">
      <c r="C4439" s="58"/>
    </row>
    <row r="4440" spans="3:3" x14ac:dyDescent="0.35">
      <c r="C4440" s="58"/>
    </row>
    <row r="4441" spans="3:3" x14ac:dyDescent="0.35">
      <c r="C4441" s="58"/>
    </row>
    <row r="4442" spans="3:3" x14ac:dyDescent="0.35">
      <c r="C4442" s="58"/>
    </row>
    <row r="4443" spans="3:3" x14ac:dyDescent="0.35">
      <c r="C4443" s="58"/>
    </row>
    <row r="4444" spans="3:3" x14ac:dyDescent="0.35">
      <c r="C4444" s="58"/>
    </row>
    <row r="4445" spans="3:3" x14ac:dyDescent="0.35">
      <c r="C4445" s="58"/>
    </row>
    <row r="4446" spans="3:3" x14ac:dyDescent="0.35">
      <c r="C4446" s="58"/>
    </row>
    <row r="4447" spans="3:3" x14ac:dyDescent="0.35">
      <c r="C4447" s="58"/>
    </row>
    <row r="4448" spans="3:3" x14ac:dyDescent="0.35">
      <c r="C4448" s="58"/>
    </row>
    <row r="4449" spans="3:3" x14ac:dyDescent="0.35">
      <c r="C4449" s="58"/>
    </row>
    <row r="4450" spans="3:3" x14ac:dyDescent="0.35">
      <c r="C4450" s="58"/>
    </row>
    <row r="4451" spans="3:3" x14ac:dyDescent="0.35">
      <c r="C4451" s="58"/>
    </row>
    <row r="4452" spans="3:3" x14ac:dyDescent="0.35">
      <c r="C4452" s="58"/>
    </row>
    <row r="4453" spans="3:3" x14ac:dyDescent="0.35">
      <c r="C4453" s="58"/>
    </row>
    <row r="4454" spans="3:3" x14ac:dyDescent="0.35">
      <c r="C4454" s="58"/>
    </row>
    <row r="4455" spans="3:3" x14ac:dyDescent="0.35">
      <c r="C4455" s="58"/>
    </row>
    <row r="4456" spans="3:3" x14ac:dyDescent="0.35">
      <c r="C4456" s="58"/>
    </row>
    <row r="4457" spans="3:3" x14ac:dyDescent="0.35">
      <c r="C4457" s="58"/>
    </row>
    <row r="4458" spans="3:3" x14ac:dyDescent="0.35">
      <c r="C4458" s="58"/>
    </row>
    <row r="4459" spans="3:3" x14ac:dyDescent="0.35">
      <c r="C4459" s="58"/>
    </row>
    <row r="4460" spans="3:3" x14ac:dyDescent="0.35">
      <c r="C4460" s="58"/>
    </row>
    <row r="4461" spans="3:3" x14ac:dyDescent="0.35">
      <c r="C4461" s="58"/>
    </row>
    <row r="4462" spans="3:3" x14ac:dyDescent="0.35">
      <c r="C4462" s="58"/>
    </row>
    <row r="4463" spans="3:3" x14ac:dyDescent="0.35">
      <c r="C4463" s="58"/>
    </row>
    <row r="4464" spans="3:3" x14ac:dyDescent="0.35">
      <c r="C4464" s="58"/>
    </row>
    <row r="4465" spans="3:3" x14ac:dyDescent="0.35">
      <c r="C4465" s="58"/>
    </row>
    <row r="4466" spans="3:3" x14ac:dyDescent="0.35">
      <c r="C4466" s="58"/>
    </row>
    <row r="4467" spans="3:3" x14ac:dyDescent="0.35">
      <c r="C4467" s="58"/>
    </row>
    <row r="4468" spans="3:3" x14ac:dyDescent="0.35">
      <c r="C4468" s="58"/>
    </row>
    <row r="4469" spans="3:3" x14ac:dyDescent="0.35">
      <c r="C4469" s="58"/>
    </row>
    <row r="4470" spans="3:3" x14ac:dyDescent="0.35">
      <c r="C4470" s="58"/>
    </row>
    <row r="4471" spans="3:3" x14ac:dyDescent="0.35">
      <c r="C4471" s="58"/>
    </row>
    <row r="4472" spans="3:3" x14ac:dyDescent="0.35">
      <c r="C4472" s="58"/>
    </row>
    <row r="4473" spans="3:3" x14ac:dyDescent="0.35">
      <c r="C4473" s="58"/>
    </row>
    <row r="4474" spans="3:3" x14ac:dyDescent="0.35">
      <c r="C4474" s="58"/>
    </row>
    <row r="4475" spans="3:3" x14ac:dyDescent="0.35">
      <c r="C4475" s="58"/>
    </row>
    <row r="4476" spans="3:3" x14ac:dyDescent="0.35">
      <c r="C4476" s="58"/>
    </row>
    <row r="4477" spans="3:3" x14ac:dyDescent="0.35">
      <c r="C4477" s="58"/>
    </row>
    <row r="4478" spans="3:3" x14ac:dyDescent="0.35">
      <c r="C4478" s="58"/>
    </row>
    <row r="4479" spans="3:3" x14ac:dyDescent="0.35">
      <c r="C4479" s="58"/>
    </row>
    <row r="4480" spans="3:3" x14ac:dyDescent="0.35">
      <c r="C4480" s="58"/>
    </row>
    <row r="4481" spans="3:3" x14ac:dyDescent="0.35">
      <c r="C4481" s="58"/>
    </row>
    <row r="4482" spans="3:3" x14ac:dyDescent="0.35">
      <c r="C4482" s="58"/>
    </row>
    <row r="4483" spans="3:3" x14ac:dyDescent="0.35">
      <c r="C4483" s="58"/>
    </row>
    <row r="4484" spans="3:3" x14ac:dyDescent="0.35">
      <c r="C4484" s="58"/>
    </row>
    <row r="4485" spans="3:3" x14ac:dyDescent="0.35">
      <c r="C4485" s="58"/>
    </row>
    <row r="4486" spans="3:3" x14ac:dyDescent="0.35">
      <c r="C4486" s="58"/>
    </row>
    <row r="4487" spans="3:3" x14ac:dyDescent="0.35">
      <c r="C4487" s="58"/>
    </row>
    <row r="4488" spans="3:3" x14ac:dyDescent="0.35">
      <c r="C4488" s="58"/>
    </row>
    <row r="4489" spans="3:3" x14ac:dyDescent="0.35">
      <c r="C4489" s="58"/>
    </row>
    <row r="4490" spans="3:3" x14ac:dyDescent="0.35">
      <c r="C4490" s="58"/>
    </row>
    <row r="4491" spans="3:3" x14ac:dyDescent="0.35">
      <c r="C4491" s="58"/>
    </row>
    <row r="4492" spans="3:3" x14ac:dyDescent="0.35">
      <c r="C4492" s="58"/>
    </row>
    <row r="4493" spans="3:3" x14ac:dyDescent="0.35">
      <c r="C4493" s="58"/>
    </row>
    <row r="4494" spans="3:3" x14ac:dyDescent="0.35">
      <c r="C4494" s="58"/>
    </row>
    <row r="4495" spans="3:3" x14ac:dyDescent="0.35">
      <c r="C4495" s="58"/>
    </row>
    <row r="4496" spans="3:3" x14ac:dyDescent="0.35">
      <c r="C4496" s="58"/>
    </row>
    <row r="4497" spans="3:3" x14ac:dyDescent="0.35">
      <c r="C4497" s="58"/>
    </row>
    <row r="4498" spans="3:3" x14ac:dyDescent="0.35">
      <c r="C4498" s="58"/>
    </row>
    <row r="4499" spans="3:3" x14ac:dyDescent="0.35">
      <c r="C4499" s="58"/>
    </row>
    <row r="4500" spans="3:3" x14ac:dyDescent="0.35">
      <c r="C4500" s="58"/>
    </row>
    <row r="4501" spans="3:3" x14ac:dyDescent="0.35">
      <c r="C4501" s="58"/>
    </row>
    <row r="4502" spans="3:3" x14ac:dyDescent="0.35">
      <c r="C4502" s="58"/>
    </row>
    <row r="4503" spans="3:3" x14ac:dyDescent="0.35">
      <c r="C4503" s="58"/>
    </row>
    <row r="4504" spans="3:3" x14ac:dyDescent="0.35">
      <c r="C4504" s="58"/>
    </row>
    <row r="4505" spans="3:3" x14ac:dyDescent="0.35">
      <c r="C4505" s="58"/>
    </row>
    <row r="4506" spans="3:3" x14ac:dyDescent="0.35">
      <c r="C4506" s="58"/>
    </row>
    <row r="4507" spans="3:3" x14ac:dyDescent="0.35">
      <c r="C4507" s="58"/>
    </row>
    <row r="4508" spans="3:3" x14ac:dyDescent="0.35">
      <c r="C4508" s="58"/>
    </row>
    <row r="4509" spans="3:3" x14ac:dyDescent="0.35">
      <c r="C4509" s="58"/>
    </row>
    <row r="4510" spans="3:3" x14ac:dyDescent="0.35">
      <c r="C4510" s="58"/>
    </row>
    <row r="4511" spans="3:3" x14ac:dyDescent="0.35">
      <c r="C4511" s="58"/>
    </row>
    <row r="4512" spans="3:3" x14ac:dyDescent="0.35">
      <c r="C4512" s="58"/>
    </row>
    <row r="4513" spans="3:3" x14ac:dyDescent="0.35">
      <c r="C4513" s="58"/>
    </row>
    <row r="4514" spans="3:3" x14ac:dyDescent="0.35">
      <c r="C4514" s="58"/>
    </row>
    <row r="4515" spans="3:3" x14ac:dyDescent="0.35">
      <c r="C4515" s="58"/>
    </row>
    <row r="4516" spans="3:3" x14ac:dyDescent="0.35">
      <c r="C4516" s="58"/>
    </row>
    <row r="4517" spans="3:3" x14ac:dyDescent="0.35">
      <c r="C4517" s="58"/>
    </row>
    <row r="4518" spans="3:3" x14ac:dyDescent="0.35">
      <c r="C4518" s="58"/>
    </row>
    <row r="4519" spans="3:3" x14ac:dyDescent="0.35">
      <c r="C4519" s="58"/>
    </row>
    <row r="4520" spans="3:3" x14ac:dyDescent="0.35">
      <c r="C4520" s="58"/>
    </row>
    <row r="4521" spans="3:3" x14ac:dyDescent="0.35">
      <c r="C4521" s="58"/>
    </row>
    <row r="4522" spans="3:3" x14ac:dyDescent="0.35">
      <c r="C4522" s="58"/>
    </row>
    <row r="4523" spans="3:3" x14ac:dyDescent="0.35">
      <c r="C4523" s="58"/>
    </row>
    <row r="4524" spans="3:3" x14ac:dyDescent="0.35">
      <c r="C4524" s="58"/>
    </row>
    <row r="4525" spans="3:3" x14ac:dyDescent="0.35">
      <c r="C4525" s="58"/>
    </row>
    <row r="4526" spans="3:3" x14ac:dyDescent="0.35">
      <c r="C4526" s="58"/>
    </row>
    <row r="4527" spans="3:3" x14ac:dyDescent="0.35">
      <c r="C4527" s="58"/>
    </row>
    <row r="4528" spans="3:3" x14ac:dyDescent="0.35">
      <c r="C4528" s="58"/>
    </row>
    <row r="4529" spans="3:3" x14ac:dyDescent="0.35">
      <c r="C4529" s="58"/>
    </row>
    <row r="4530" spans="3:3" x14ac:dyDescent="0.35">
      <c r="C4530" s="58"/>
    </row>
    <row r="4531" spans="3:3" x14ac:dyDescent="0.35">
      <c r="C4531" s="58"/>
    </row>
    <row r="4532" spans="3:3" x14ac:dyDescent="0.35">
      <c r="C4532" s="58"/>
    </row>
    <row r="4533" spans="3:3" x14ac:dyDescent="0.35">
      <c r="C4533" s="58"/>
    </row>
    <row r="4534" spans="3:3" x14ac:dyDescent="0.35">
      <c r="C4534" s="58"/>
    </row>
    <row r="4535" spans="3:3" x14ac:dyDescent="0.35">
      <c r="C4535" s="58"/>
    </row>
    <row r="4536" spans="3:3" x14ac:dyDescent="0.35">
      <c r="C4536" s="58"/>
    </row>
    <row r="4537" spans="3:3" x14ac:dyDescent="0.35">
      <c r="C4537" s="58"/>
    </row>
    <row r="4538" spans="3:3" x14ac:dyDescent="0.35">
      <c r="C4538" s="58"/>
    </row>
    <row r="4539" spans="3:3" x14ac:dyDescent="0.35">
      <c r="C4539" s="58"/>
    </row>
    <row r="4540" spans="3:3" x14ac:dyDescent="0.35">
      <c r="C4540" s="58"/>
    </row>
    <row r="4541" spans="3:3" x14ac:dyDescent="0.35">
      <c r="C4541" s="58"/>
    </row>
    <row r="4542" spans="3:3" x14ac:dyDescent="0.35">
      <c r="C4542" s="58"/>
    </row>
    <row r="4543" spans="3:3" x14ac:dyDescent="0.35">
      <c r="C4543" s="58"/>
    </row>
    <row r="4544" spans="3:3" x14ac:dyDescent="0.35">
      <c r="C4544" s="58"/>
    </row>
    <row r="4545" spans="3:3" x14ac:dyDescent="0.35">
      <c r="C4545" s="58"/>
    </row>
    <row r="4546" spans="3:3" x14ac:dyDescent="0.35">
      <c r="C4546" s="58"/>
    </row>
    <row r="4547" spans="3:3" x14ac:dyDescent="0.35">
      <c r="C4547" s="58"/>
    </row>
    <row r="4548" spans="3:3" x14ac:dyDescent="0.35">
      <c r="C4548" s="58"/>
    </row>
    <row r="4549" spans="3:3" x14ac:dyDescent="0.35">
      <c r="C4549" s="58"/>
    </row>
    <row r="4550" spans="3:3" x14ac:dyDescent="0.35">
      <c r="C4550" s="58"/>
    </row>
    <row r="4551" spans="3:3" x14ac:dyDescent="0.35">
      <c r="C4551" s="58"/>
    </row>
    <row r="4552" spans="3:3" x14ac:dyDescent="0.35">
      <c r="C4552" s="58"/>
    </row>
    <row r="4553" spans="3:3" x14ac:dyDescent="0.35">
      <c r="C4553" s="58"/>
    </row>
    <row r="4554" spans="3:3" x14ac:dyDescent="0.35">
      <c r="C4554" s="58"/>
    </row>
    <row r="4555" spans="3:3" x14ac:dyDescent="0.35">
      <c r="C4555" s="58"/>
    </row>
    <row r="4556" spans="3:3" x14ac:dyDescent="0.35">
      <c r="C4556" s="58"/>
    </row>
    <row r="4557" spans="3:3" x14ac:dyDescent="0.35">
      <c r="C4557" s="58"/>
    </row>
    <row r="4558" spans="3:3" x14ac:dyDescent="0.35">
      <c r="C4558" s="58"/>
    </row>
    <row r="4559" spans="3:3" x14ac:dyDescent="0.35">
      <c r="C4559" s="58"/>
    </row>
    <row r="4560" spans="3:3" x14ac:dyDescent="0.35">
      <c r="C4560" s="58"/>
    </row>
    <row r="4561" spans="3:3" x14ac:dyDescent="0.35">
      <c r="C4561" s="58"/>
    </row>
    <row r="4562" spans="3:3" x14ac:dyDescent="0.35">
      <c r="C4562" s="58"/>
    </row>
    <row r="4563" spans="3:3" x14ac:dyDescent="0.35">
      <c r="C4563" s="58"/>
    </row>
    <row r="4564" spans="3:3" x14ac:dyDescent="0.35">
      <c r="C4564" s="58"/>
    </row>
    <row r="4565" spans="3:3" x14ac:dyDescent="0.35">
      <c r="C4565" s="58"/>
    </row>
    <row r="4566" spans="3:3" x14ac:dyDescent="0.35">
      <c r="C4566" s="58"/>
    </row>
    <row r="4567" spans="3:3" x14ac:dyDescent="0.35">
      <c r="C4567" s="58"/>
    </row>
    <row r="4568" spans="3:3" x14ac:dyDescent="0.35">
      <c r="C4568" s="58"/>
    </row>
    <row r="4569" spans="3:3" x14ac:dyDescent="0.35">
      <c r="C4569" s="58"/>
    </row>
    <row r="4570" spans="3:3" x14ac:dyDescent="0.35">
      <c r="C4570" s="58"/>
    </row>
    <row r="4571" spans="3:3" x14ac:dyDescent="0.35">
      <c r="C4571" s="58"/>
    </row>
    <row r="4572" spans="3:3" x14ac:dyDescent="0.35">
      <c r="C4572" s="58"/>
    </row>
    <row r="4573" spans="3:3" x14ac:dyDescent="0.35">
      <c r="C4573" s="58"/>
    </row>
    <row r="4574" spans="3:3" x14ac:dyDescent="0.35">
      <c r="C4574" s="58"/>
    </row>
    <row r="4575" spans="3:3" x14ac:dyDescent="0.35">
      <c r="C4575" s="58"/>
    </row>
    <row r="4576" spans="3:3" x14ac:dyDescent="0.35">
      <c r="C4576" s="58"/>
    </row>
    <row r="4577" spans="3:3" x14ac:dyDescent="0.35">
      <c r="C4577" s="58"/>
    </row>
    <row r="4578" spans="3:3" x14ac:dyDescent="0.35">
      <c r="C4578" s="58"/>
    </row>
    <row r="4579" spans="3:3" x14ac:dyDescent="0.35">
      <c r="C4579" s="58"/>
    </row>
    <row r="4580" spans="3:3" x14ac:dyDescent="0.35">
      <c r="C4580" s="58"/>
    </row>
    <row r="4581" spans="3:3" x14ac:dyDescent="0.35">
      <c r="C4581" s="58"/>
    </row>
    <row r="4582" spans="3:3" x14ac:dyDescent="0.35">
      <c r="C4582" s="58"/>
    </row>
    <row r="4583" spans="3:3" x14ac:dyDescent="0.35">
      <c r="C4583" s="58"/>
    </row>
    <row r="4584" spans="3:3" x14ac:dyDescent="0.35">
      <c r="C4584" s="58"/>
    </row>
    <row r="4585" spans="3:3" x14ac:dyDescent="0.35">
      <c r="C4585" s="58"/>
    </row>
    <row r="4586" spans="3:3" x14ac:dyDescent="0.35">
      <c r="C4586" s="58"/>
    </row>
    <row r="4587" spans="3:3" x14ac:dyDescent="0.35">
      <c r="C4587" s="58"/>
    </row>
    <row r="4588" spans="3:3" x14ac:dyDescent="0.35">
      <c r="C4588" s="58"/>
    </row>
    <row r="4589" spans="3:3" x14ac:dyDescent="0.35">
      <c r="C4589" s="58"/>
    </row>
    <row r="4590" spans="3:3" x14ac:dyDescent="0.35">
      <c r="C4590" s="58"/>
    </row>
    <row r="4591" spans="3:3" x14ac:dyDescent="0.35">
      <c r="C4591" s="58"/>
    </row>
    <row r="4592" spans="3:3" x14ac:dyDescent="0.35">
      <c r="C4592" s="58"/>
    </row>
    <row r="4593" spans="3:3" x14ac:dyDescent="0.35">
      <c r="C4593" s="58"/>
    </row>
    <row r="4594" spans="3:3" x14ac:dyDescent="0.35">
      <c r="C4594" s="58"/>
    </row>
    <row r="4595" spans="3:3" x14ac:dyDescent="0.35">
      <c r="C4595" s="58"/>
    </row>
    <row r="4596" spans="3:3" x14ac:dyDescent="0.35">
      <c r="C4596" s="58"/>
    </row>
    <row r="4597" spans="3:3" x14ac:dyDescent="0.35">
      <c r="C4597" s="58"/>
    </row>
    <row r="4598" spans="3:3" x14ac:dyDescent="0.35">
      <c r="C4598" s="58"/>
    </row>
    <row r="4599" spans="3:3" x14ac:dyDescent="0.35">
      <c r="C4599" s="58"/>
    </row>
    <row r="4600" spans="3:3" x14ac:dyDescent="0.35">
      <c r="C4600" s="58"/>
    </row>
    <row r="4601" spans="3:3" x14ac:dyDescent="0.35">
      <c r="C4601" s="58"/>
    </row>
    <row r="4602" spans="3:3" x14ac:dyDescent="0.35">
      <c r="C4602" s="58"/>
    </row>
    <row r="4603" spans="3:3" x14ac:dyDescent="0.35">
      <c r="C4603" s="58"/>
    </row>
    <row r="4604" spans="3:3" x14ac:dyDescent="0.35">
      <c r="C4604" s="58"/>
    </row>
    <row r="4605" spans="3:3" x14ac:dyDescent="0.35">
      <c r="C4605" s="58"/>
    </row>
    <row r="4606" spans="3:3" x14ac:dyDescent="0.35">
      <c r="C4606" s="58"/>
    </row>
    <row r="4607" spans="3:3" x14ac:dyDescent="0.35">
      <c r="C4607" s="58"/>
    </row>
    <row r="4608" spans="3:3" x14ac:dyDescent="0.35">
      <c r="C4608" s="58"/>
    </row>
    <row r="4609" spans="3:3" x14ac:dyDescent="0.35">
      <c r="C4609" s="58"/>
    </row>
    <row r="4610" spans="3:3" x14ac:dyDescent="0.35">
      <c r="C4610" s="58"/>
    </row>
    <row r="4611" spans="3:3" x14ac:dyDescent="0.35">
      <c r="C4611" s="58"/>
    </row>
    <row r="4612" spans="3:3" x14ac:dyDescent="0.35">
      <c r="C4612" s="58"/>
    </row>
    <row r="4613" spans="3:3" x14ac:dyDescent="0.35">
      <c r="C4613" s="58"/>
    </row>
    <row r="4614" spans="3:3" x14ac:dyDescent="0.35">
      <c r="C4614" s="58"/>
    </row>
    <row r="4615" spans="3:3" x14ac:dyDescent="0.35">
      <c r="C4615" s="58"/>
    </row>
    <row r="4616" spans="3:3" x14ac:dyDescent="0.35">
      <c r="C4616" s="58"/>
    </row>
    <row r="4617" spans="3:3" x14ac:dyDescent="0.35">
      <c r="C4617" s="58"/>
    </row>
    <row r="4618" spans="3:3" x14ac:dyDescent="0.35">
      <c r="C4618" s="58"/>
    </row>
    <row r="4619" spans="3:3" x14ac:dyDescent="0.35">
      <c r="C4619" s="58"/>
    </row>
    <row r="4620" spans="3:3" x14ac:dyDescent="0.35">
      <c r="C4620" s="58"/>
    </row>
    <row r="4621" spans="3:3" x14ac:dyDescent="0.35">
      <c r="C4621" s="58"/>
    </row>
    <row r="4622" spans="3:3" x14ac:dyDescent="0.35">
      <c r="C4622" s="58"/>
    </row>
    <row r="4623" spans="3:3" x14ac:dyDescent="0.35">
      <c r="C4623" s="58"/>
    </row>
    <row r="4624" spans="3:3" x14ac:dyDescent="0.35">
      <c r="C4624" s="58"/>
    </row>
    <row r="4625" spans="3:3" x14ac:dyDescent="0.35">
      <c r="C4625" s="58"/>
    </row>
    <row r="4626" spans="3:3" x14ac:dyDescent="0.35">
      <c r="C4626" s="58"/>
    </row>
    <row r="4627" spans="3:3" x14ac:dyDescent="0.35">
      <c r="C4627" s="58"/>
    </row>
    <row r="4628" spans="3:3" x14ac:dyDescent="0.35">
      <c r="C4628" s="58"/>
    </row>
    <row r="4629" spans="3:3" x14ac:dyDescent="0.35">
      <c r="C4629" s="58"/>
    </row>
    <row r="4630" spans="3:3" x14ac:dyDescent="0.35">
      <c r="C4630" s="58"/>
    </row>
    <row r="4631" spans="3:3" x14ac:dyDescent="0.35">
      <c r="C4631" s="58"/>
    </row>
    <row r="4632" spans="3:3" x14ac:dyDescent="0.35">
      <c r="C4632" s="58"/>
    </row>
    <row r="4633" spans="3:3" x14ac:dyDescent="0.35">
      <c r="C4633" s="58"/>
    </row>
    <row r="4634" spans="3:3" x14ac:dyDescent="0.35">
      <c r="C4634" s="58"/>
    </row>
    <row r="4635" spans="3:3" x14ac:dyDescent="0.35">
      <c r="C4635" s="58"/>
    </row>
    <row r="4636" spans="3:3" x14ac:dyDescent="0.35">
      <c r="C4636" s="58"/>
    </row>
    <row r="4637" spans="3:3" x14ac:dyDescent="0.35">
      <c r="C4637" s="58"/>
    </row>
    <row r="4638" spans="3:3" x14ac:dyDescent="0.35">
      <c r="C4638" s="58"/>
    </row>
    <row r="4639" spans="3:3" x14ac:dyDescent="0.35">
      <c r="C4639" s="58"/>
    </row>
    <row r="4640" spans="3:3" x14ac:dyDescent="0.35">
      <c r="C4640" s="58"/>
    </row>
    <row r="4641" spans="3:3" x14ac:dyDescent="0.35">
      <c r="C4641" s="58"/>
    </row>
    <row r="4642" spans="3:3" x14ac:dyDescent="0.35">
      <c r="C4642" s="58"/>
    </row>
    <row r="4643" spans="3:3" x14ac:dyDescent="0.35">
      <c r="C4643" s="58"/>
    </row>
    <row r="4644" spans="3:3" x14ac:dyDescent="0.35">
      <c r="C4644" s="58"/>
    </row>
    <row r="4645" spans="3:3" x14ac:dyDescent="0.35">
      <c r="C4645" s="58"/>
    </row>
    <row r="4646" spans="3:3" x14ac:dyDescent="0.35">
      <c r="C4646" s="58"/>
    </row>
    <row r="4647" spans="3:3" x14ac:dyDescent="0.35">
      <c r="C4647" s="58"/>
    </row>
    <row r="4648" spans="3:3" x14ac:dyDescent="0.35">
      <c r="C4648" s="58"/>
    </row>
    <row r="4649" spans="3:3" x14ac:dyDescent="0.35">
      <c r="C4649" s="58"/>
    </row>
    <row r="4650" spans="3:3" x14ac:dyDescent="0.35">
      <c r="C4650" s="58"/>
    </row>
    <row r="4651" spans="3:3" x14ac:dyDescent="0.35">
      <c r="C4651" s="58"/>
    </row>
    <row r="4652" spans="3:3" x14ac:dyDescent="0.35">
      <c r="C4652" s="58"/>
    </row>
    <row r="4653" spans="3:3" x14ac:dyDescent="0.35">
      <c r="C4653" s="58"/>
    </row>
    <row r="4654" spans="3:3" x14ac:dyDescent="0.35">
      <c r="C4654" s="58"/>
    </row>
    <row r="4655" spans="3:3" x14ac:dyDescent="0.35">
      <c r="C4655" s="58"/>
    </row>
    <row r="4656" spans="3:3" x14ac:dyDescent="0.35">
      <c r="C4656" s="58"/>
    </row>
    <row r="4657" spans="3:3" x14ac:dyDescent="0.35">
      <c r="C4657" s="58"/>
    </row>
    <row r="4658" spans="3:3" x14ac:dyDescent="0.35">
      <c r="C4658" s="58"/>
    </row>
    <row r="4659" spans="3:3" x14ac:dyDescent="0.35">
      <c r="C4659" s="58"/>
    </row>
    <row r="4660" spans="3:3" x14ac:dyDescent="0.35">
      <c r="C4660" s="58"/>
    </row>
    <row r="4661" spans="3:3" x14ac:dyDescent="0.35">
      <c r="C4661" s="58"/>
    </row>
    <row r="4662" spans="3:3" x14ac:dyDescent="0.35">
      <c r="C4662" s="58"/>
    </row>
    <row r="4663" spans="3:3" x14ac:dyDescent="0.35">
      <c r="C4663" s="58"/>
    </row>
    <row r="4664" spans="3:3" x14ac:dyDescent="0.35">
      <c r="C4664" s="58"/>
    </row>
    <row r="4665" spans="3:3" x14ac:dyDescent="0.35">
      <c r="C4665" s="58"/>
    </row>
    <row r="4666" spans="3:3" x14ac:dyDescent="0.35">
      <c r="C4666" s="58"/>
    </row>
    <row r="4667" spans="3:3" x14ac:dyDescent="0.35">
      <c r="C4667" s="58"/>
    </row>
    <row r="4668" spans="3:3" x14ac:dyDescent="0.35">
      <c r="C4668" s="58"/>
    </row>
    <row r="4669" spans="3:3" x14ac:dyDescent="0.35">
      <c r="C4669" s="58"/>
    </row>
    <row r="4670" spans="3:3" x14ac:dyDescent="0.35">
      <c r="C4670" s="58"/>
    </row>
    <row r="4671" spans="3:3" x14ac:dyDescent="0.35">
      <c r="C4671" s="58"/>
    </row>
    <row r="4672" spans="3:3" x14ac:dyDescent="0.35">
      <c r="C4672" s="58"/>
    </row>
    <row r="4673" spans="3:3" x14ac:dyDescent="0.35">
      <c r="C4673" s="58"/>
    </row>
    <row r="4674" spans="3:3" x14ac:dyDescent="0.35">
      <c r="C4674" s="58"/>
    </row>
    <row r="4675" spans="3:3" x14ac:dyDescent="0.35">
      <c r="C4675" s="58"/>
    </row>
    <row r="4676" spans="3:3" x14ac:dyDescent="0.35">
      <c r="C4676" s="58"/>
    </row>
    <row r="4677" spans="3:3" x14ac:dyDescent="0.35">
      <c r="C4677" s="58"/>
    </row>
    <row r="4678" spans="3:3" x14ac:dyDescent="0.35">
      <c r="C4678" s="58"/>
    </row>
    <row r="4679" spans="3:3" x14ac:dyDescent="0.35">
      <c r="C4679" s="58"/>
    </row>
    <row r="4680" spans="3:3" x14ac:dyDescent="0.35">
      <c r="C4680" s="58"/>
    </row>
    <row r="4681" spans="3:3" x14ac:dyDescent="0.35">
      <c r="C4681" s="58"/>
    </row>
    <row r="4682" spans="3:3" x14ac:dyDescent="0.35">
      <c r="C4682" s="58"/>
    </row>
    <row r="4683" spans="3:3" x14ac:dyDescent="0.35">
      <c r="C4683" s="58"/>
    </row>
    <row r="4684" spans="3:3" x14ac:dyDescent="0.35">
      <c r="C4684" s="58"/>
    </row>
    <row r="4685" spans="3:3" x14ac:dyDescent="0.35">
      <c r="C4685" s="58"/>
    </row>
    <row r="4686" spans="3:3" x14ac:dyDescent="0.35">
      <c r="C4686" s="58"/>
    </row>
    <row r="4687" spans="3:3" x14ac:dyDescent="0.35">
      <c r="C4687" s="58"/>
    </row>
    <row r="4688" spans="3:3" x14ac:dyDescent="0.35">
      <c r="C4688" s="58"/>
    </row>
    <row r="4689" spans="3:3" x14ac:dyDescent="0.35">
      <c r="C4689" s="58"/>
    </row>
    <row r="4690" spans="3:3" x14ac:dyDescent="0.35">
      <c r="C4690" s="58"/>
    </row>
    <row r="4691" spans="3:3" x14ac:dyDescent="0.35">
      <c r="C4691" s="58"/>
    </row>
    <row r="4692" spans="3:3" x14ac:dyDescent="0.35">
      <c r="C4692" s="58"/>
    </row>
    <row r="4693" spans="3:3" x14ac:dyDescent="0.35">
      <c r="C4693" s="58"/>
    </row>
    <row r="4694" spans="3:3" x14ac:dyDescent="0.35">
      <c r="C4694" s="58"/>
    </row>
    <row r="4695" spans="3:3" x14ac:dyDescent="0.35">
      <c r="C4695" s="58"/>
    </row>
    <row r="4696" spans="3:3" x14ac:dyDescent="0.35">
      <c r="C4696" s="58"/>
    </row>
    <row r="4697" spans="3:3" x14ac:dyDescent="0.35">
      <c r="C4697" s="58"/>
    </row>
    <row r="4698" spans="3:3" x14ac:dyDescent="0.35">
      <c r="C4698" s="58"/>
    </row>
    <row r="4699" spans="3:3" x14ac:dyDescent="0.35">
      <c r="C4699" s="58"/>
    </row>
    <row r="4700" spans="3:3" x14ac:dyDescent="0.35">
      <c r="C4700" s="58"/>
    </row>
    <row r="4701" spans="3:3" x14ac:dyDescent="0.35">
      <c r="C4701" s="58"/>
    </row>
    <row r="4702" spans="3:3" x14ac:dyDescent="0.35">
      <c r="C4702" s="58"/>
    </row>
    <row r="4703" spans="3:3" x14ac:dyDescent="0.35">
      <c r="C4703" s="58"/>
    </row>
    <row r="4704" spans="3:3" x14ac:dyDescent="0.35">
      <c r="C4704" s="58"/>
    </row>
    <row r="4705" spans="3:3" x14ac:dyDescent="0.35">
      <c r="C4705" s="58"/>
    </row>
    <row r="4706" spans="3:3" x14ac:dyDescent="0.35">
      <c r="C4706" s="58"/>
    </row>
    <row r="4707" spans="3:3" x14ac:dyDescent="0.35">
      <c r="C4707" s="58"/>
    </row>
    <row r="4708" spans="3:3" x14ac:dyDescent="0.35">
      <c r="C4708" s="58"/>
    </row>
    <row r="4709" spans="3:3" x14ac:dyDescent="0.35">
      <c r="C4709" s="58"/>
    </row>
    <row r="4710" spans="3:3" x14ac:dyDescent="0.35">
      <c r="C4710" s="58"/>
    </row>
    <row r="4711" spans="3:3" x14ac:dyDescent="0.35">
      <c r="C4711" s="58"/>
    </row>
    <row r="4712" spans="3:3" x14ac:dyDescent="0.35">
      <c r="C4712" s="58"/>
    </row>
    <row r="4713" spans="3:3" x14ac:dyDescent="0.35">
      <c r="C4713" s="58"/>
    </row>
    <row r="4714" spans="3:3" x14ac:dyDescent="0.35">
      <c r="C4714" s="58"/>
    </row>
    <row r="4715" spans="3:3" x14ac:dyDescent="0.35">
      <c r="C4715" s="58"/>
    </row>
    <row r="4716" spans="3:3" x14ac:dyDescent="0.35">
      <c r="C4716" s="58"/>
    </row>
    <row r="4717" spans="3:3" x14ac:dyDescent="0.35">
      <c r="C4717" s="58"/>
    </row>
    <row r="4718" spans="3:3" x14ac:dyDescent="0.35">
      <c r="C4718" s="58"/>
    </row>
    <row r="4719" spans="3:3" x14ac:dyDescent="0.35">
      <c r="C4719" s="58"/>
    </row>
    <row r="4720" spans="3:3" x14ac:dyDescent="0.35">
      <c r="C4720" s="58"/>
    </row>
    <row r="4721" spans="3:3" x14ac:dyDescent="0.35">
      <c r="C4721" s="58"/>
    </row>
    <row r="4722" spans="3:3" x14ac:dyDescent="0.35">
      <c r="C4722" s="58"/>
    </row>
    <row r="4723" spans="3:3" x14ac:dyDescent="0.35">
      <c r="C4723" s="58"/>
    </row>
    <row r="4724" spans="3:3" x14ac:dyDescent="0.35">
      <c r="C4724" s="58"/>
    </row>
    <row r="4725" spans="3:3" x14ac:dyDescent="0.35">
      <c r="C4725" s="58"/>
    </row>
    <row r="4726" spans="3:3" x14ac:dyDescent="0.35">
      <c r="C4726" s="58"/>
    </row>
    <row r="4727" spans="3:3" x14ac:dyDescent="0.35">
      <c r="C4727" s="58"/>
    </row>
    <row r="4728" spans="3:3" x14ac:dyDescent="0.35">
      <c r="C4728" s="58"/>
    </row>
    <row r="4729" spans="3:3" x14ac:dyDescent="0.35">
      <c r="C4729" s="58"/>
    </row>
    <row r="4730" spans="3:3" x14ac:dyDescent="0.35">
      <c r="C4730" s="58"/>
    </row>
    <row r="4731" spans="3:3" x14ac:dyDescent="0.35">
      <c r="C4731" s="58"/>
    </row>
    <row r="4732" spans="3:3" x14ac:dyDescent="0.35">
      <c r="C4732" s="58"/>
    </row>
    <row r="4733" spans="3:3" x14ac:dyDescent="0.35">
      <c r="C4733" s="58"/>
    </row>
    <row r="4734" spans="3:3" x14ac:dyDescent="0.35">
      <c r="C4734" s="58"/>
    </row>
    <row r="4735" spans="3:3" x14ac:dyDescent="0.35">
      <c r="C4735" s="58"/>
    </row>
    <row r="4736" spans="3:3" x14ac:dyDescent="0.35">
      <c r="C4736" s="58"/>
    </row>
    <row r="4737" spans="3:3" x14ac:dyDescent="0.35">
      <c r="C4737" s="58"/>
    </row>
    <row r="4738" spans="3:3" x14ac:dyDescent="0.35">
      <c r="C4738" s="58"/>
    </row>
    <row r="4739" spans="3:3" x14ac:dyDescent="0.35">
      <c r="C4739" s="58"/>
    </row>
    <row r="4740" spans="3:3" x14ac:dyDescent="0.35">
      <c r="C4740" s="58"/>
    </row>
    <row r="4741" spans="3:3" x14ac:dyDescent="0.35">
      <c r="C4741" s="58"/>
    </row>
    <row r="4742" spans="3:3" x14ac:dyDescent="0.35">
      <c r="C4742" s="58"/>
    </row>
    <row r="4743" spans="3:3" x14ac:dyDescent="0.35">
      <c r="C4743" s="58"/>
    </row>
    <row r="4744" spans="3:3" x14ac:dyDescent="0.35">
      <c r="C4744" s="58"/>
    </row>
    <row r="4745" spans="3:3" x14ac:dyDescent="0.35">
      <c r="C4745" s="58"/>
    </row>
    <row r="4746" spans="3:3" x14ac:dyDescent="0.35">
      <c r="C4746" s="58"/>
    </row>
    <row r="4747" spans="3:3" x14ac:dyDescent="0.35">
      <c r="C4747" s="58"/>
    </row>
    <row r="4748" spans="3:3" x14ac:dyDescent="0.35">
      <c r="C4748" s="58"/>
    </row>
    <row r="4749" spans="3:3" x14ac:dyDescent="0.35">
      <c r="C4749" s="58"/>
    </row>
    <row r="4750" spans="3:3" x14ac:dyDescent="0.35">
      <c r="C4750" s="58"/>
    </row>
    <row r="4751" spans="3:3" x14ac:dyDescent="0.35">
      <c r="C4751" s="58"/>
    </row>
    <row r="4752" spans="3:3" x14ac:dyDescent="0.35">
      <c r="C4752" s="58"/>
    </row>
    <row r="4753" spans="3:3" x14ac:dyDescent="0.35">
      <c r="C4753" s="58"/>
    </row>
    <row r="4754" spans="3:3" x14ac:dyDescent="0.35">
      <c r="C4754" s="58"/>
    </row>
    <row r="4755" spans="3:3" x14ac:dyDescent="0.35">
      <c r="C4755" s="58"/>
    </row>
    <row r="4756" spans="3:3" x14ac:dyDescent="0.35">
      <c r="C4756" s="58"/>
    </row>
    <row r="4757" spans="3:3" x14ac:dyDescent="0.35">
      <c r="C4757" s="58"/>
    </row>
    <row r="4758" spans="3:3" x14ac:dyDescent="0.35">
      <c r="C4758" s="58"/>
    </row>
    <row r="4759" spans="3:3" x14ac:dyDescent="0.35">
      <c r="C4759" s="58"/>
    </row>
    <row r="4760" spans="3:3" x14ac:dyDescent="0.35">
      <c r="C4760" s="58"/>
    </row>
    <row r="4761" spans="3:3" x14ac:dyDescent="0.35">
      <c r="C4761" s="58"/>
    </row>
    <row r="4762" spans="3:3" x14ac:dyDescent="0.35">
      <c r="C4762" s="58"/>
    </row>
    <row r="4763" spans="3:3" x14ac:dyDescent="0.35">
      <c r="C4763" s="58"/>
    </row>
    <row r="4764" spans="3:3" x14ac:dyDescent="0.35">
      <c r="C4764" s="58"/>
    </row>
    <row r="4765" spans="3:3" x14ac:dyDescent="0.35">
      <c r="C4765" s="58"/>
    </row>
    <row r="4766" spans="3:3" x14ac:dyDescent="0.35">
      <c r="C4766" s="58"/>
    </row>
    <row r="4767" spans="3:3" x14ac:dyDescent="0.35">
      <c r="C4767" s="58"/>
    </row>
    <row r="4768" spans="3:3" x14ac:dyDescent="0.35">
      <c r="C4768" s="58"/>
    </row>
    <row r="4769" spans="3:3" x14ac:dyDescent="0.35">
      <c r="C4769" s="58"/>
    </row>
    <row r="4770" spans="3:3" x14ac:dyDescent="0.35">
      <c r="C4770" s="58"/>
    </row>
    <row r="4771" spans="3:3" x14ac:dyDescent="0.35">
      <c r="C4771" s="58"/>
    </row>
    <row r="4772" spans="3:3" x14ac:dyDescent="0.35">
      <c r="C4772" s="58"/>
    </row>
    <row r="4773" spans="3:3" x14ac:dyDescent="0.35">
      <c r="C4773" s="58"/>
    </row>
    <row r="4774" spans="3:3" x14ac:dyDescent="0.35">
      <c r="C4774" s="58"/>
    </row>
    <row r="4775" spans="3:3" x14ac:dyDescent="0.35">
      <c r="C4775" s="58"/>
    </row>
    <row r="4776" spans="3:3" x14ac:dyDescent="0.35">
      <c r="C4776" s="58"/>
    </row>
    <row r="4777" spans="3:3" x14ac:dyDescent="0.35">
      <c r="C4777" s="58"/>
    </row>
    <row r="4778" spans="3:3" x14ac:dyDescent="0.35">
      <c r="C4778" s="58"/>
    </row>
    <row r="4779" spans="3:3" x14ac:dyDescent="0.35">
      <c r="C4779" s="58"/>
    </row>
    <row r="4780" spans="3:3" x14ac:dyDescent="0.35">
      <c r="C4780" s="58"/>
    </row>
    <row r="4781" spans="3:3" x14ac:dyDescent="0.35">
      <c r="C4781" s="58"/>
    </row>
    <row r="4782" spans="3:3" x14ac:dyDescent="0.35">
      <c r="C4782" s="58"/>
    </row>
    <row r="4783" spans="3:3" x14ac:dyDescent="0.35">
      <c r="C4783" s="58"/>
    </row>
    <row r="4784" spans="3:3" x14ac:dyDescent="0.35">
      <c r="C4784" s="58"/>
    </row>
    <row r="4785" spans="3:3" x14ac:dyDescent="0.35">
      <c r="C4785" s="58"/>
    </row>
    <row r="4786" spans="3:3" x14ac:dyDescent="0.35">
      <c r="C4786" s="58"/>
    </row>
    <row r="4787" spans="3:3" x14ac:dyDescent="0.35">
      <c r="C4787" s="58"/>
    </row>
    <row r="4788" spans="3:3" x14ac:dyDescent="0.35">
      <c r="C4788" s="58"/>
    </row>
    <row r="4789" spans="3:3" x14ac:dyDescent="0.35">
      <c r="C4789" s="58"/>
    </row>
    <row r="4790" spans="3:3" x14ac:dyDescent="0.35">
      <c r="C4790" s="58"/>
    </row>
    <row r="4791" spans="3:3" x14ac:dyDescent="0.35">
      <c r="C4791" s="58"/>
    </row>
    <row r="4792" spans="3:3" x14ac:dyDescent="0.35">
      <c r="C4792" s="58"/>
    </row>
    <row r="4793" spans="3:3" x14ac:dyDescent="0.35">
      <c r="C4793" s="58"/>
    </row>
    <row r="4794" spans="3:3" x14ac:dyDescent="0.35">
      <c r="C4794" s="58"/>
    </row>
    <row r="4795" spans="3:3" x14ac:dyDescent="0.35">
      <c r="C4795" s="58"/>
    </row>
    <row r="4796" spans="3:3" x14ac:dyDescent="0.35">
      <c r="C4796" s="58"/>
    </row>
    <row r="4797" spans="3:3" x14ac:dyDescent="0.35">
      <c r="C4797" s="58"/>
    </row>
    <row r="4798" spans="3:3" x14ac:dyDescent="0.35">
      <c r="C4798" s="58"/>
    </row>
    <row r="4799" spans="3:3" x14ac:dyDescent="0.35">
      <c r="C4799" s="58"/>
    </row>
    <row r="4800" spans="3:3" x14ac:dyDescent="0.35">
      <c r="C4800" s="58"/>
    </row>
    <row r="4801" spans="3:3" x14ac:dyDescent="0.35">
      <c r="C4801" s="58"/>
    </row>
    <row r="4802" spans="3:3" x14ac:dyDescent="0.35">
      <c r="C4802" s="58"/>
    </row>
    <row r="4803" spans="3:3" x14ac:dyDescent="0.35">
      <c r="C4803" s="58"/>
    </row>
    <row r="4804" spans="3:3" x14ac:dyDescent="0.35">
      <c r="C4804" s="58"/>
    </row>
    <row r="4805" spans="3:3" x14ac:dyDescent="0.35">
      <c r="C4805" s="58"/>
    </row>
    <row r="4806" spans="3:3" x14ac:dyDescent="0.35">
      <c r="C4806" s="58"/>
    </row>
    <row r="4807" spans="3:3" x14ac:dyDescent="0.35">
      <c r="C4807" s="58"/>
    </row>
    <row r="4808" spans="3:3" x14ac:dyDescent="0.35">
      <c r="C4808" s="58"/>
    </row>
    <row r="4809" spans="3:3" x14ac:dyDescent="0.35">
      <c r="C4809" s="58"/>
    </row>
    <row r="4810" spans="3:3" x14ac:dyDescent="0.35">
      <c r="C4810" s="58"/>
    </row>
    <row r="4811" spans="3:3" x14ac:dyDescent="0.35">
      <c r="C4811" s="58"/>
    </row>
    <row r="4812" spans="3:3" x14ac:dyDescent="0.35">
      <c r="C4812" s="58"/>
    </row>
    <row r="4813" spans="3:3" x14ac:dyDescent="0.35">
      <c r="C4813" s="58"/>
    </row>
    <row r="4814" spans="3:3" x14ac:dyDescent="0.35">
      <c r="C4814" s="58"/>
    </row>
    <row r="4815" spans="3:3" x14ac:dyDescent="0.35">
      <c r="C4815" s="58"/>
    </row>
    <row r="4816" spans="3:3" x14ac:dyDescent="0.35">
      <c r="C4816" s="58"/>
    </row>
    <row r="4817" spans="3:3" x14ac:dyDescent="0.35">
      <c r="C4817" s="58"/>
    </row>
    <row r="4818" spans="3:3" x14ac:dyDescent="0.35">
      <c r="C4818" s="58"/>
    </row>
    <row r="4819" spans="3:3" x14ac:dyDescent="0.35">
      <c r="C4819" s="58"/>
    </row>
    <row r="4820" spans="3:3" x14ac:dyDescent="0.35">
      <c r="C4820" s="58"/>
    </row>
    <row r="4821" spans="3:3" x14ac:dyDescent="0.35">
      <c r="C4821" s="58"/>
    </row>
    <row r="4822" spans="3:3" x14ac:dyDescent="0.35">
      <c r="C4822" s="58"/>
    </row>
    <row r="4823" spans="3:3" x14ac:dyDescent="0.35">
      <c r="C4823" s="58"/>
    </row>
    <row r="4824" spans="3:3" x14ac:dyDescent="0.35">
      <c r="C4824" s="58"/>
    </row>
    <row r="4825" spans="3:3" x14ac:dyDescent="0.35">
      <c r="C4825" s="58"/>
    </row>
    <row r="4826" spans="3:3" x14ac:dyDescent="0.35">
      <c r="C4826" s="58"/>
    </row>
    <row r="4827" spans="3:3" x14ac:dyDescent="0.35">
      <c r="C4827" s="58"/>
    </row>
    <row r="4828" spans="3:3" x14ac:dyDescent="0.35">
      <c r="C4828" s="58"/>
    </row>
    <row r="4829" spans="3:3" x14ac:dyDescent="0.35">
      <c r="C4829" s="58"/>
    </row>
    <row r="4830" spans="3:3" x14ac:dyDescent="0.35">
      <c r="C4830" s="58"/>
    </row>
    <row r="4831" spans="3:3" x14ac:dyDescent="0.35">
      <c r="C4831" s="58"/>
    </row>
    <row r="4832" spans="3:3" x14ac:dyDescent="0.35">
      <c r="C4832" s="58"/>
    </row>
    <row r="4833" spans="3:3" x14ac:dyDescent="0.35">
      <c r="C4833" s="58"/>
    </row>
    <row r="4834" spans="3:3" x14ac:dyDescent="0.35">
      <c r="C4834" s="58"/>
    </row>
    <row r="4835" spans="3:3" x14ac:dyDescent="0.35">
      <c r="C4835" s="58"/>
    </row>
    <row r="4836" spans="3:3" x14ac:dyDescent="0.35">
      <c r="C4836" s="58"/>
    </row>
    <row r="4837" spans="3:3" x14ac:dyDescent="0.35">
      <c r="C4837" s="58"/>
    </row>
    <row r="4838" spans="3:3" x14ac:dyDescent="0.35">
      <c r="C4838" s="58"/>
    </row>
    <row r="4839" spans="3:3" x14ac:dyDescent="0.35">
      <c r="C4839" s="58"/>
    </row>
    <row r="4840" spans="3:3" x14ac:dyDescent="0.35">
      <c r="C4840" s="58"/>
    </row>
    <row r="4841" spans="3:3" x14ac:dyDescent="0.35">
      <c r="C4841" s="58"/>
    </row>
    <row r="4842" spans="3:3" x14ac:dyDescent="0.35">
      <c r="C4842" s="58"/>
    </row>
    <row r="4843" spans="3:3" x14ac:dyDescent="0.35">
      <c r="C4843" s="58"/>
    </row>
    <row r="4844" spans="3:3" x14ac:dyDescent="0.35">
      <c r="C4844" s="58"/>
    </row>
    <row r="4845" spans="3:3" x14ac:dyDescent="0.35">
      <c r="C4845" s="58"/>
    </row>
    <row r="4846" spans="3:3" x14ac:dyDescent="0.35">
      <c r="C4846" s="58"/>
    </row>
    <row r="4847" spans="3:3" x14ac:dyDescent="0.35">
      <c r="C4847" s="58"/>
    </row>
    <row r="4848" spans="3:3" x14ac:dyDescent="0.35">
      <c r="C4848" s="58"/>
    </row>
    <row r="4849" spans="3:3" x14ac:dyDescent="0.35">
      <c r="C4849" s="58"/>
    </row>
    <row r="4850" spans="3:3" x14ac:dyDescent="0.35">
      <c r="C4850" s="58"/>
    </row>
    <row r="4851" spans="3:3" x14ac:dyDescent="0.35">
      <c r="C4851" s="58"/>
    </row>
    <row r="4852" spans="3:3" x14ac:dyDescent="0.35">
      <c r="C4852" s="58"/>
    </row>
    <row r="4853" spans="3:3" x14ac:dyDescent="0.35">
      <c r="C4853" s="58"/>
    </row>
    <row r="4854" spans="3:3" x14ac:dyDescent="0.35">
      <c r="C4854" s="58"/>
    </row>
    <row r="4855" spans="3:3" x14ac:dyDescent="0.35">
      <c r="C4855" s="58"/>
    </row>
    <row r="4856" spans="3:3" x14ac:dyDescent="0.35">
      <c r="C4856" s="58"/>
    </row>
    <row r="4857" spans="3:3" x14ac:dyDescent="0.35">
      <c r="C4857" s="58"/>
    </row>
    <row r="4858" spans="3:3" x14ac:dyDescent="0.35">
      <c r="C4858" s="58"/>
    </row>
    <row r="4859" spans="3:3" x14ac:dyDescent="0.35">
      <c r="C4859" s="58"/>
    </row>
    <row r="4860" spans="3:3" x14ac:dyDescent="0.35">
      <c r="C4860" s="58"/>
    </row>
    <row r="4861" spans="3:3" x14ac:dyDescent="0.35">
      <c r="C4861" s="58"/>
    </row>
    <row r="4862" spans="3:3" x14ac:dyDescent="0.35">
      <c r="C4862" s="58"/>
    </row>
    <row r="4863" spans="3:3" x14ac:dyDescent="0.35">
      <c r="C4863" s="58"/>
    </row>
    <row r="4864" spans="3:3" x14ac:dyDescent="0.35">
      <c r="C4864" s="58"/>
    </row>
    <row r="4865" spans="3:3" x14ac:dyDescent="0.35">
      <c r="C4865" s="58"/>
    </row>
    <row r="4866" spans="3:3" x14ac:dyDescent="0.35">
      <c r="C4866" s="58"/>
    </row>
    <row r="4867" spans="3:3" x14ac:dyDescent="0.35">
      <c r="C4867" s="58"/>
    </row>
    <row r="4868" spans="3:3" x14ac:dyDescent="0.35">
      <c r="C4868" s="58"/>
    </row>
    <row r="4869" spans="3:3" x14ac:dyDescent="0.35">
      <c r="C4869" s="58"/>
    </row>
    <row r="4870" spans="3:3" x14ac:dyDescent="0.35">
      <c r="C4870" s="58"/>
    </row>
    <row r="4871" spans="3:3" x14ac:dyDescent="0.35">
      <c r="C4871" s="58"/>
    </row>
    <row r="4872" spans="3:3" x14ac:dyDescent="0.35">
      <c r="C4872" s="58"/>
    </row>
    <row r="4873" spans="3:3" x14ac:dyDescent="0.35">
      <c r="C4873" s="58"/>
    </row>
    <row r="4874" spans="3:3" x14ac:dyDescent="0.35">
      <c r="C4874" s="58"/>
    </row>
    <row r="4875" spans="3:3" x14ac:dyDescent="0.35">
      <c r="C4875" s="58"/>
    </row>
    <row r="4876" spans="3:3" x14ac:dyDescent="0.35">
      <c r="C4876" s="58"/>
    </row>
    <row r="4877" spans="3:3" x14ac:dyDescent="0.35">
      <c r="C4877" s="58"/>
    </row>
    <row r="4878" spans="3:3" x14ac:dyDescent="0.35">
      <c r="C4878" s="58"/>
    </row>
    <row r="4879" spans="3:3" x14ac:dyDescent="0.35">
      <c r="C4879" s="58"/>
    </row>
    <row r="4880" spans="3:3" x14ac:dyDescent="0.35">
      <c r="C4880" s="58"/>
    </row>
    <row r="4881" spans="3:3" x14ac:dyDescent="0.35">
      <c r="C4881" s="58"/>
    </row>
    <row r="4882" spans="3:3" x14ac:dyDescent="0.35">
      <c r="C4882" s="58"/>
    </row>
    <row r="4883" spans="3:3" x14ac:dyDescent="0.35">
      <c r="C4883" s="58"/>
    </row>
    <row r="4884" spans="3:3" x14ac:dyDescent="0.35">
      <c r="C4884" s="58"/>
    </row>
    <row r="4885" spans="3:3" x14ac:dyDescent="0.35">
      <c r="C4885" s="58"/>
    </row>
    <row r="4886" spans="3:3" x14ac:dyDescent="0.35">
      <c r="C4886" s="58"/>
    </row>
    <row r="4887" spans="3:3" x14ac:dyDescent="0.35">
      <c r="C4887" s="58"/>
    </row>
    <row r="4888" spans="3:3" x14ac:dyDescent="0.35">
      <c r="C4888" s="58"/>
    </row>
    <row r="4889" spans="3:3" x14ac:dyDescent="0.35">
      <c r="C4889" s="58"/>
    </row>
    <row r="4890" spans="3:3" x14ac:dyDescent="0.35">
      <c r="C4890" s="58"/>
    </row>
    <row r="4891" spans="3:3" x14ac:dyDescent="0.35">
      <c r="C4891" s="58"/>
    </row>
    <row r="4892" spans="3:3" x14ac:dyDescent="0.35">
      <c r="C4892" s="58"/>
    </row>
    <row r="4893" spans="3:3" x14ac:dyDescent="0.35">
      <c r="C4893" s="58"/>
    </row>
    <row r="4894" spans="3:3" x14ac:dyDescent="0.35">
      <c r="C4894" s="58"/>
    </row>
    <row r="4895" spans="3:3" x14ac:dyDescent="0.35">
      <c r="C4895" s="58"/>
    </row>
    <row r="4896" spans="3:3" x14ac:dyDescent="0.35">
      <c r="C4896" s="58"/>
    </row>
    <row r="4897" spans="3:3" x14ac:dyDescent="0.35">
      <c r="C4897" s="58"/>
    </row>
    <row r="4898" spans="3:3" x14ac:dyDescent="0.35">
      <c r="C4898" s="58"/>
    </row>
    <row r="4899" spans="3:3" x14ac:dyDescent="0.35">
      <c r="C4899" s="58"/>
    </row>
    <row r="4900" spans="3:3" x14ac:dyDescent="0.35">
      <c r="C4900" s="58"/>
    </row>
    <row r="4901" spans="3:3" x14ac:dyDescent="0.35">
      <c r="C4901" s="58"/>
    </row>
    <row r="4902" spans="3:3" x14ac:dyDescent="0.35">
      <c r="C4902" s="58"/>
    </row>
    <row r="4903" spans="3:3" x14ac:dyDescent="0.35">
      <c r="C4903" s="58"/>
    </row>
    <row r="4904" spans="3:3" x14ac:dyDescent="0.35">
      <c r="C4904" s="58"/>
    </row>
    <row r="4905" spans="3:3" x14ac:dyDescent="0.35">
      <c r="C4905" s="58"/>
    </row>
    <row r="4906" spans="3:3" x14ac:dyDescent="0.35">
      <c r="C4906" s="58"/>
    </row>
    <row r="4907" spans="3:3" x14ac:dyDescent="0.35">
      <c r="C4907" s="58"/>
    </row>
    <row r="4908" spans="3:3" x14ac:dyDescent="0.35">
      <c r="C4908" s="58"/>
    </row>
    <row r="4909" spans="3:3" x14ac:dyDescent="0.35">
      <c r="C4909" s="58"/>
    </row>
    <row r="4910" spans="3:3" x14ac:dyDescent="0.35">
      <c r="C4910" s="58"/>
    </row>
    <row r="4911" spans="3:3" x14ac:dyDescent="0.35">
      <c r="C4911" s="58"/>
    </row>
    <row r="4912" spans="3:3" x14ac:dyDescent="0.35">
      <c r="C4912" s="58"/>
    </row>
    <row r="4913" spans="3:3" x14ac:dyDescent="0.35">
      <c r="C4913" s="58"/>
    </row>
    <row r="4914" spans="3:3" x14ac:dyDescent="0.35">
      <c r="C4914" s="58"/>
    </row>
    <row r="4915" spans="3:3" x14ac:dyDescent="0.35">
      <c r="C4915" s="58"/>
    </row>
    <row r="4916" spans="3:3" x14ac:dyDescent="0.35">
      <c r="C4916" s="58"/>
    </row>
    <row r="4917" spans="3:3" x14ac:dyDescent="0.35">
      <c r="C4917" s="58"/>
    </row>
    <row r="4918" spans="3:3" x14ac:dyDescent="0.35">
      <c r="C4918" s="58"/>
    </row>
    <row r="4919" spans="3:3" x14ac:dyDescent="0.35">
      <c r="C4919" s="58"/>
    </row>
    <row r="4920" spans="3:3" x14ac:dyDescent="0.35">
      <c r="C4920" s="58"/>
    </row>
    <row r="4921" spans="3:3" x14ac:dyDescent="0.35">
      <c r="C4921" s="58"/>
    </row>
    <row r="4922" spans="3:3" x14ac:dyDescent="0.35">
      <c r="C4922" s="58"/>
    </row>
    <row r="4923" spans="3:3" x14ac:dyDescent="0.35">
      <c r="C4923" s="58"/>
    </row>
    <row r="4924" spans="3:3" x14ac:dyDescent="0.35">
      <c r="C4924" s="58"/>
    </row>
    <row r="4925" spans="3:3" x14ac:dyDescent="0.35">
      <c r="C4925" s="58"/>
    </row>
    <row r="4926" spans="3:3" x14ac:dyDescent="0.35">
      <c r="C4926" s="58"/>
    </row>
    <row r="4927" spans="3:3" x14ac:dyDescent="0.35">
      <c r="C4927" s="58"/>
    </row>
    <row r="4928" spans="3:3" x14ac:dyDescent="0.35">
      <c r="C4928" s="58"/>
    </row>
    <row r="4929" spans="3:3" x14ac:dyDescent="0.35">
      <c r="C4929" s="58"/>
    </row>
    <row r="4930" spans="3:3" x14ac:dyDescent="0.35">
      <c r="C4930" s="58"/>
    </row>
    <row r="4931" spans="3:3" x14ac:dyDescent="0.35">
      <c r="C4931" s="58"/>
    </row>
    <row r="4932" spans="3:3" x14ac:dyDescent="0.35">
      <c r="C4932" s="58"/>
    </row>
    <row r="4933" spans="3:3" x14ac:dyDescent="0.35">
      <c r="C4933" s="58"/>
    </row>
    <row r="4934" spans="3:3" x14ac:dyDescent="0.35">
      <c r="C4934" s="58"/>
    </row>
    <row r="4935" spans="3:3" x14ac:dyDescent="0.35">
      <c r="C4935" s="58"/>
    </row>
    <row r="4936" spans="3:3" x14ac:dyDescent="0.35">
      <c r="C4936" s="58"/>
    </row>
    <row r="4937" spans="3:3" x14ac:dyDescent="0.35">
      <c r="C4937" s="58"/>
    </row>
    <row r="4938" spans="3:3" x14ac:dyDescent="0.35">
      <c r="C4938" s="58"/>
    </row>
    <row r="4939" spans="3:3" x14ac:dyDescent="0.35">
      <c r="C4939" s="58"/>
    </row>
    <row r="4940" spans="3:3" x14ac:dyDescent="0.35">
      <c r="C4940" s="58"/>
    </row>
    <row r="4941" spans="3:3" x14ac:dyDescent="0.35">
      <c r="C4941" s="58"/>
    </row>
    <row r="4942" spans="3:3" x14ac:dyDescent="0.35">
      <c r="C4942" s="58"/>
    </row>
    <row r="4943" spans="3:3" x14ac:dyDescent="0.35">
      <c r="C4943" s="58"/>
    </row>
    <row r="4944" spans="3:3" x14ac:dyDescent="0.35">
      <c r="C4944" s="58"/>
    </row>
    <row r="4945" spans="3:3" x14ac:dyDescent="0.35">
      <c r="C4945" s="58"/>
    </row>
    <row r="4946" spans="3:3" x14ac:dyDescent="0.35">
      <c r="C4946" s="58"/>
    </row>
    <row r="4947" spans="3:3" x14ac:dyDescent="0.35">
      <c r="C4947" s="58"/>
    </row>
    <row r="4948" spans="3:3" x14ac:dyDescent="0.35">
      <c r="C4948" s="58"/>
    </row>
    <row r="4949" spans="3:3" x14ac:dyDescent="0.35">
      <c r="C4949" s="58"/>
    </row>
    <row r="4950" spans="3:3" x14ac:dyDescent="0.35">
      <c r="C4950" s="58"/>
    </row>
    <row r="4951" spans="3:3" x14ac:dyDescent="0.35">
      <c r="C4951" s="58"/>
    </row>
    <row r="4952" spans="3:3" x14ac:dyDescent="0.35">
      <c r="C4952" s="58"/>
    </row>
    <row r="4953" spans="3:3" x14ac:dyDescent="0.35">
      <c r="C4953" s="58"/>
    </row>
    <row r="4954" spans="3:3" x14ac:dyDescent="0.35">
      <c r="C4954" s="58"/>
    </row>
    <row r="4955" spans="3:3" x14ac:dyDescent="0.35">
      <c r="C4955" s="58"/>
    </row>
    <row r="4956" spans="3:3" x14ac:dyDescent="0.35">
      <c r="C4956" s="58"/>
    </row>
    <row r="4957" spans="3:3" x14ac:dyDescent="0.35">
      <c r="C4957" s="58"/>
    </row>
    <row r="4958" spans="3:3" x14ac:dyDescent="0.35">
      <c r="C4958" s="58"/>
    </row>
    <row r="4959" spans="3:3" x14ac:dyDescent="0.35">
      <c r="C4959" s="58"/>
    </row>
    <row r="4960" spans="3:3" x14ac:dyDescent="0.35">
      <c r="C4960" s="58"/>
    </row>
    <row r="4961" spans="3:3" x14ac:dyDescent="0.35">
      <c r="C4961" s="58"/>
    </row>
    <row r="4962" spans="3:3" x14ac:dyDescent="0.35">
      <c r="C4962" s="58"/>
    </row>
    <row r="4963" spans="3:3" x14ac:dyDescent="0.35">
      <c r="C4963" s="58"/>
    </row>
    <row r="4964" spans="3:3" x14ac:dyDescent="0.35">
      <c r="C4964" s="58"/>
    </row>
    <row r="4965" spans="3:3" x14ac:dyDescent="0.35">
      <c r="C4965" s="58"/>
    </row>
    <row r="4966" spans="3:3" x14ac:dyDescent="0.35">
      <c r="C4966" s="58"/>
    </row>
    <row r="4967" spans="3:3" x14ac:dyDescent="0.35">
      <c r="C4967" s="58"/>
    </row>
    <row r="4968" spans="3:3" x14ac:dyDescent="0.35">
      <c r="C4968" s="58"/>
    </row>
    <row r="4969" spans="3:3" x14ac:dyDescent="0.35">
      <c r="C4969" s="58"/>
    </row>
    <row r="4970" spans="3:3" x14ac:dyDescent="0.35">
      <c r="C4970" s="58"/>
    </row>
    <row r="4971" spans="3:3" x14ac:dyDescent="0.35">
      <c r="C4971" s="58"/>
    </row>
    <row r="4972" spans="3:3" x14ac:dyDescent="0.35">
      <c r="C4972" s="58"/>
    </row>
    <row r="4973" spans="3:3" x14ac:dyDescent="0.35">
      <c r="C4973" s="58"/>
    </row>
    <row r="4974" spans="3:3" x14ac:dyDescent="0.35">
      <c r="C4974" s="58"/>
    </row>
    <row r="4975" spans="3:3" x14ac:dyDescent="0.35">
      <c r="C4975" s="58"/>
    </row>
    <row r="4976" spans="3:3" x14ac:dyDescent="0.35">
      <c r="C4976" s="58"/>
    </row>
    <row r="4977" spans="3:3" x14ac:dyDescent="0.35">
      <c r="C4977" s="58"/>
    </row>
    <row r="4978" spans="3:3" x14ac:dyDescent="0.35">
      <c r="C4978" s="58"/>
    </row>
    <row r="4979" spans="3:3" x14ac:dyDescent="0.35">
      <c r="C4979" s="58"/>
    </row>
    <row r="4980" spans="3:3" x14ac:dyDescent="0.35">
      <c r="C4980" s="58"/>
    </row>
    <row r="4981" spans="3:3" x14ac:dyDescent="0.35">
      <c r="C4981" s="58"/>
    </row>
    <row r="4982" spans="3:3" x14ac:dyDescent="0.35">
      <c r="C4982" s="58"/>
    </row>
    <row r="4983" spans="3:3" x14ac:dyDescent="0.35">
      <c r="C4983" s="58"/>
    </row>
    <row r="4984" spans="3:3" x14ac:dyDescent="0.35">
      <c r="C4984" s="58"/>
    </row>
    <row r="4985" spans="3:3" x14ac:dyDescent="0.35">
      <c r="C4985" s="58"/>
    </row>
    <row r="4986" spans="3:3" x14ac:dyDescent="0.35">
      <c r="C4986" s="58"/>
    </row>
    <row r="4987" spans="3:3" x14ac:dyDescent="0.35">
      <c r="C4987" s="58"/>
    </row>
    <row r="4988" spans="3:3" x14ac:dyDescent="0.35">
      <c r="C4988" s="58"/>
    </row>
    <row r="4989" spans="3:3" x14ac:dyDescent="0.35">
      <c r="C4989" s="58"/>
    </row>
    <row r="4990" spans="3:3" x14ac:dyDescent="0.35">
      <c r="C4990" s="58"/>
    </row>
    <row r="4991" spans="3:3" x14ac:dyDescent="0.35">
      <c r="C4991" s="58"/>
    </row>
    <row r="4992" spans="3:3" x14ac:dyDescent="0.35">
      <c r="C4992" s="58"/>
    </row>
    <row r="4993" spans="3:3" x14ac:dyDescent="0.35">
      <c r="C4993" s="58"/>
    </row>
    <row r="4994" spans="3:3" x14ac:dyDescent="0.35">
      <c r="C4994" s="58"/>
    </row>
    <row r="4995" spans="3:3" x14ac:dyDescent="0.35">
      <c r="C4995" s="58"/>
    </row>
    <row r="4996" spans="3:3" x14ac:dyDescent="0.35">
      <c r="C4996" s="58"/>
    </row>
    <row r="4997" spans="3:3" x14ac:dyDescent="0.35">
      <c r="C4997" s="58"/>
    </row>
    <row r="4998" spans="3:3" x14ac:dyDescent="0.35">
      <c r="C4998" s="58"/>
    </row>
    <row r="4999" spans="3:3" x14ac:dyDescent="0.35">
      <c r="C4999" s="58"/>
    </row>
    <row r="5000" spans="3:3" x14ac:dyDescent="0.35">
      <c r="C5000" s="58"/>
    </row>
    <row r="5001" spans="3:3" x14ac:dyDescent="0.35">
      <c r="C5001" s="58"/>
    </row>
    <row r="5002" spans="3:3" x14ac:dyDescent="0.35">
      <c r="C5002" s="58"/>
    </row>
    <row r="5003" spans="3:3" x14ac:dyDescent="0.35">
      <c r="C5003" s="58"/>
    </row>
    <row r="5004" spans="3:3" x14ac:dyDescent="0.35">
      <c r="C5004" s="58"/>
    </row>
    <row r="5005" spans="3:3" x14ac:dyDescent="0.35">
      <c r="C5005" s="58"/>
    </row>
    <row r="5006" spans="3:3" x14ac:dyDescent="0.35">
      <c r="C5006" s="58"/>
    </row>
    <row r="5007" spans="3:3" x14ac:dyDescent="0.35">
      <c r="C5007" s="58"/>
    </row>
    <row r="5008" spans="3:3" x14ac:dyDescent="0.35">
      <c r="C5008" s="58"/>
    </row>
    <row r="5009" spans="3:3" x14ac:dyDescent="0.35">
      <c r="C5009" s="58"/>
    </row>
    <row r="5010" spans="3:3" x14ac:dyDescent="0.35">
      <c r="C5010" s="58"/>
    </row>
    <row r="5011" spans="3:3" x14ac:dyDescent="0.35">
      <c r="C5011" s="58"/>
    </row>
    <row r="5012" spans="3:3" x14ac:dyDescent="0.35">
      <c r="C5012" s="58"/>
    </row>
    <row r="5013" spans="3:3" x14ac:dyDescent="0.35">
      <c r="C5013" s="58"/>
    </row>
    <row r="5014" spans="3:3" x14ac:dyDescent="0.35">
      <c r="C5014" s="58"/>
    </row>
    <row r="5015" spans="3:3" x14ac:dyDescent="0.35">
      <c r="C5015" s="58"/>
    </row>
    <row r="5016" spans="3:3" x14ac:dyDescent="0.35">
      <c r="C5016" s="58"/>
    </row>
    <row r="5017" spans="3:3" x14ac:dyDescent="0.35">
      <c r="C5017" s="58"/>
    </row>
    <row r="5018" spans="3:3" x14ac:dyDescent="0.35">
      <c r="C5018" s="58"/>
    </row>
    <row r="5019" spans="3:3" x14ac:dyDescent="0.35">
      <c r="C5019" s="58"/>
    </row>
    <row r="5020" spans="3:3" x14ac:dyDescent="0.35">
      <c r="C5020" s="58"/>
    </row>
    <row r="5021" spans="3:3" x14ac:dyDescent="0.35">
      <c r="C5021" s="58"/>
    </row>
    <row r="5022" spans="3:3" x14ac:dyDescent="0.35">
      <c r="C5022" s="58"/>
    </row>
    <row r="5023" spans="3:3" x14ac:dyDescent="0.35">
      <c r="C5023" s="58"/>
    </row>
    <row r="5024" spans="3:3" x14ac:dyDescent="0.35">
      <c r="C5024" s="58"/>
    </row>
    <row r="5025" spans="3:3" x14ac:dyDescent="0.35">
      <c r="C5025" s="58"/>
    </row>
    <row r="5026" spans="3:3" x14ac:dyDescent="0.35">
      <c r="C5026" s="58"/>
    </row>
    <row r="5027" spans="3:3" x14ac:dyDescent="0.35">
      <c r="C5027" s="58"/>
    </row>
    <row r="5028" spans="3:3" x14ac:dyDescent="0.35">
      <c r="C5028" s="58"/>
    </row>
    <row r="5029" spans="3:3" x14ac:dyDescent="0.35">
      <c r="C5029" s="58"/>
    </row>
    <row r="5030" spans="3:3" x14ac:dyDescent="0.35">
      <c r="C5030" s="1"/>
    </row>
    <row r="5031" spans="3:3" x14ac:dyDescent="0.35">
      <c r="C5031" s="1"/>
    </row>
    <row r="5032" spans="3:3" x14ac:dyDescent="0.35">
      <c r="C5032" s="1"/>
    </row>
    <row r="5033" spans="3:3" x14ac:dyDescent="0.35">
      <c r="C5033" s="1"/>
    </row>
    <row r="5034" spans="3:3" x14ac:dyDescent="0.35">
      <c r="C5034" s="1"/>
    </row>
    <row r="5035" spans="3:3" x14ac:dyDescent="0.35">
      <c r="C5035" s="1"/>
    </row>
    <row r="5036" spans="3:3" x14ac:dyDescent="0.35">
      <c r="C5036" s="1"/>
    </row>
    <row r="5037" spans="3:3" x14ac:dyDescent="0.35">
      <c r="C5037" s="1"/>
    </row>
    <row r="5038" spans="3:3" x14ac:dyDescent="0.35">
      <c r="C5038" s="1"/>
    </row>
    <row r="5039" spans="3:3" x14ac:dyDescent="0.35">
      <c r="C5039" s="1"/>
    </row>
    <row r="5040" spans="3:3" x14ac:dyDescent="0.35">
      <c r="C5040" s="1"/>
    </row>
    <row r="5041" spans="3:3" x14ac:dyDescent="0.35">
      <c r="C5041" s="1"/>
    </row>
    <row r="5042" spans="3:3" x14ac:dyDescent="0.35">
      <c r="C5042" s="1"/>
    </row>
    <row r="5043" spans="3:3" x14ac:dyDescent="0.35">
      <c r="C5043" s="1"/>
    </row>
    <row r="5044" spans="3:3" x14ac:dyDescent="0.35">
      <c r="C5044" s="1"/>
    </row>
    <row r="5045" spans="3:3" x14ac:dyDescent="0.35">
      <c r="C5045" s="1"/>
    </row>
    <row r="5046" spans="3:3" x14ac:dyDescent="0.35">
      <c r="C5046" s="1"/>
    </row>
    <row r="5047" spans="3:3" x14ac:dyDescent="0.35">
      <c r="C5047" s="1"/>
    </row>
    <row r="5048" spans="3:3" x14ac:dyDescent="0.35">
      <c r="C5048" s="1"/>
    </row>
    <row r="5049" spans="3:3" x14ac:dyDescent="0.35">
      <c r="C5049" s="1"/>
    </row>
    <row r="5050" spans="3:3" x14ac:dyDescent="0.35">
      <c r="C5050" s="1"/>
    </row>
    <row r="5051" spans="3:3" x14ac:dyDescent="0.35">
      <c r="C5051" s="1"/>
    </row>
    <row r="5052" spans="3:3" x14ac:dyDescent="0.35">
      <c r="C5052" s="1"/>
    </row>
    <row r="5053" spans="3:3" x14ac:dyDescent="0.35">
      <c r="C5053" s="1"/>
    </row>
    <row r="5054" spans="3:3" x14ac:dyDescent="0.35">
      <c r="C5054" s="1"/>
    </row>
    <row r="5055" spans="3:3" x14ac:dyDescent="0.35">
      <c r="C5055" s="1"/>
    </row>
    <row r="5056" spans="3:3" x14ac:dyDescent="0.35">
      <c r="C5056" s="1"/>
    </row>
    <row r="5057" spans="3:3" x14ac:dyDescent="0.35">
      <c r="C5057" s="1"/>
    </row>
    <row r="5058" spans="3:3" x14ac:dyDescent="0.35">
      <c r="C5058" s="1"/>
    </row>
    <row r="5059" spans="3:3" x14ac:dyDescent="0.35">
      <c r="C5059" s="1"/>
    </row>
    <row r="5060" spans="3:3" x14ac:dyDescent="0.35">
      <c r="C5060" s="1"/>
    </row>
    <row r="5061" spans="3:3" x14ac:dyDescent="0.35">
      <c r="C5061" s="1"/>
    </row>
    <row r="5062" spans="3:3" x14ac:dyDescent="0.35">
      <c r="C5062" s="1"/>
    </row>
    <row r="5063" spans="3:3" x14ac:dyDescent="0.35">
      <c r="C5063" s="1"/>
    </row>
    <row r="5064" spans="3:3" x14ac:dyDescent="0.35">
      <c r="C5064" s="1"/>
    </row>
    <row r="5065" spans="3:3" x14ac:dyDescent="0.35">
      <c r="C5065" s="1"/>
    </row>
    <row r="5066" spans="3:3" x14ac:dyDescent="0.35">
      <c r="C5066" s="1"/>
    </row>
    <row r="5067" spans="3:3" x14ac:dyDescent="0.35">
      <c r="C5067" s="1"/>
    </row>
    <row r="5068" spans="3:3" x14ac:dyDescent="0.35">
      <c r="C5068" s="1"/>
    </row>
    <row r="5069" spans="3:3" x14ac:dyDescent="0.35">
      <c r="C5069" s="1"/>
    </row>
    <row r="5070" spans="3:3" x14ac:dyDescent="0.35">
      <c r="C5070" s="1"/>
    </row>
    <row r="5071" spans="3:3" x14ac:dyDescent="0.35">
      <c r="C5071" s="1"/>
    </row>
    <row r="5072" spans="3:3" x14ac:dyDescent="0.35">
      <c r="C5072" s="1"/>
    </row>
    <row r="5073" spans="3:3" x14ac:dyDescent="0.35">
      <c r="C5073" s="1"/>
    </row>
    <row r="5074" spans="3:3" x14ac:dyDescent="0.35">
      <c r="C5074" s="1"/>
    </row>
    <row r="5075" spans="3:3" x14ac:dyDescent="0.35">
      <c r="C5075" s="1"/>
    </row>
    <row r="5076" spans="3:3" x14ac:dyDescent="0.35">
      <c r="C5076" s="1"/>
    </row>
    <row r="5077" spans="3:3" x14ac:dyDescent="0.35">
      <c r="C5077" s="1"/>
    </row>
    <row r="5078" spans="3:3" x14ac:dyDescent="0.35">
      <c r="C5078" s="1"/>
    </row>
    <row r="5079" spans="3:3" x14ac:dyDescent="0.35">
      <c r="C5079" s="1"/>
    </row>
    <row r="5080" spans="3:3" x14ac:dyDescent="0.35">
      <c r="C5080" s="1"/>
    </row>
    <row r="5081" spans="3:3" x14ac:dyDescent="0.35">
      <c r="C5081" s="1"/>
    </row>
    <row r="5082" spans="3:3" x14ac:dyDescent="0.35">
      <c r="C5082" s="1"/>
    </row>
    <row r="5083" spans="3:3" x14ac:dyDescent="0.35">
      <c r="C5083" s="1"/>
    </row>
    <row r="5084" spans="3:3" x14ac:dyDescent="0.35">
      <c r="C5084" s="1"/>
    </row>
    <row r="5085" spans="3:3" x14ac:dyDescent="0.35">
      <c r="C5085" s="1"/>
    </row>
    <row r="5086" spans="3:3" x14ac:dyDescent="0.35">
      <c r="C5086" s="1"/>
    </row>
    <row r="5087" spans="3:3" x14ac:dyDescent="0.35">
      <c r="C5087" s="1"/>
    </row>
    <row r="5088" spans="3:3" x14ac:dyDescent="0.35">
      <c r="C5088" s="1"/>
    </row>
    <row r="5089" spans="3:3" x14ac:dyDescent="0.35">
      <c r="C5089" s="1"/>
    </row>
    <row r="5090" spans="3:3" x14ac:dyDescent="0.35">
      <c r="C5090" s="1"/>
    </row>
    <row r="5091" spans="3:3" x14ac:dyDescent="0.35">
      <c r="C5091" s="1"/>
    </row>
    <row r="5092" spans="3:3" x14ac:dyDescent="0.35">
      <c r="C5092" s="1"/>
    </row>
    <row r="5093" spans="3:3" x14ac:dyDescent="0.35">
      <c r="C5093" s="1"/>
    </row>
    <row r="5094" spans="3:3" x14ac:dyDescent="0.35">
      <c r="C5094" s="1"/>
    </row>
    <row r="5095" spans="3:3" x14ac:dyDescent="0.35">
      <c r="C5095" s="1"/>
    </row>
    <row r="5096" spans="3:3" x14ac:dyDescent="0.35">
      <c r="C5096" s="1"/>
    </row>
    <row r="5097" spans="3:3" x14ac:dyDescent="0.35">
      <c r="C5097" s="1"/>
    </row>
    <row r="5098" spans="3:3" x14ac:dyDescent="0.35">
      <c r="C5098" s="1"/>
    </row>
    <row r="5099" spans="3:3" x14ac:dyDescent="0.35">
      <c r="C5099" s="1"/>
    </row>
    <row r="5100" spans="3:3" x14ac:dyDescent="0.35">
      <c r="C5100" s="1"/>
    </row>
    <row r="5101" spans="3:3" x14ac:dyDescent="0.35">
      <c r="C5101" s="1"/>
    </row>
    <row r="5102" spans="3:3" x14ac:dyDescent="0.35">
      <c r="C5102" s="1"/>
    </row>
    <row r="5103" spans="3:3" x14ac:dyDescent="0.35">
      <c r="C5103" s="1"/>
    </row>
    <row r="5104" spans="3:3" x14ac:dyDescent="0.35">
      <c r="C5104" s="1"/>
    </row>
    <row r="5105" spans="3:3" x14ac:dyDescent="0.35">
      <c r="C5105" s="1"/>
    </row>
    <row r="5106" spans="3:3" x14ac:dyDescent="0.35">
      <c r="C5106" s="1"/>
    </row>
    <row r="5107" spans="3:3" x14ac:dyDescent="0.35">
      <c r="C5107" s="1"/>
    </row>
    <row r="5108" spans="3:3" x14ac:dyDescent="0.35">
      <c r="C5108" s="1"/>
    </row>
    <row r="5109" spans="3:3" x14ac:dyDescent="0.35">
      <c r="C5109" s="1"/>
    </row>
    <row r="5110" spans="3:3" x14ac:dyDescent="0.35">
      <c r="C5110" s="1"/>
    </row>
    <row r="5111" spans="3:3" x14ac:dyDescent="0.35">
      <c r="C5111" s="1"/>
    </row>
    <row r="5112" spans="3:3" x14ac:dyDescent="0.35">
      <c r="C5112" s="1"/>
    </row>
    <row r="5113" spans="3:3" x14ac:dyDescent="0.35">
      <c r="C5113" s="1"/>
    </row>
    <row r="5114" spans="3:3" x14ac:dyDescent="0.35">
      <c r="C5114" s="1"/>
    </row>
    <row r="5115" spans="3:3" x14ac:dyDescent="0.35">
      <c r="C5115" s="1"/>
    </row>
    <row r="5116" spans="3:3" x14ac:dyDescent="0.35">
      <c r="C5116" s="1"/>
    </row>
    <row r="5117" spans="3:3" x14ac:dyDescent="0.35">
      <c r="C5117" s="1"/>
    </row>
    <row r="5118" spans="3:3" x14ac:dyDescent="0.35">
      <c r="C5118" s="1"/>
    </row>
    <row r="5119" spans="3:3" x14ac:dyDescent="0.35">
      <c r="C5119" s="1"/>
    </row>
    <row r="5120" spans="3:3" x14ac:dyDescent="0.35">
      <c r="C5120" s="1"/>
    </row>
    <row r="5121" spans="3:3" x14ac:dyDescent="0.35">
      <c r="C5121" s="1"/>
    </row>
    <row r="5122" spans="3:3" x14ac:dyDescent="0.35">
      <c r="C5122" s="1"/>
    </row>
    <row r="5123" spans="3:3" x14ac:dyDescent="0.35">
      <c r="C5123" s="1"/>
    </row>
    <row r="5124" spans="3:3" x14ac:dyDescent="0.35">
      <c r="C5124" s="1"/>
    </row>
    <row r="5125" spans="3:3" x14ac:dyDescent="0.35">
      <c r="C5125" s="1"/>
    </row>
    <row r="5126" spans="3:3" x14ac:dyDescent="0.35">
      <c r="C5126" s="1"/>
    </row>
    <row r="5127" spans="3:3" x14ac:dyDescent="0.35">
      <c r="C5127" s="1"/>
    </row>
    <row r="5128" spans="3:3" x14ac:dyDescent="0.35">
      <c r="C5128" s="1"/>
    </row>
    <row r="5129" spans="3:3" x14ac:dyDescent="0.35">
      <c r="C5129" s="1"/>
    </row>
    <row r="5130" spans="3:3" x14ac:dyDescent="0.35">
      <c r="C5130" s="1"/>
    </row>
    <row r="5131" spans="3:3" x14ac:dyDescent="0.35">
      <c r="C5131" s="1"/>
    </row>
    <row r="5132" spans="3:3" x14ac:dyDescent="0.35">
      <c r="C5132" s="1"/>
    </row>
    <row r="5133" spans="3:3" x14ac:dyDescent="0.35">
      <c r="C5133" s="1"/>
    </row>
    <row r="5134" spans="3:3" x14ac:dyDescent="0.35">
      <c r="C5134" s="1"/>
    </row>
    <row r="5135" spans="3:3" x14ac:dyDescent="0.35">
      <c r="C5135" s="1"/>
    </row>
    <row r="5136" spans="3:3" x14ac:dyDescent="0.35">
      <c r="C5136" s="1"/>
    </row>
    <row r="5137" spans="3:3" x14ac:dyDescent="0.35">
      <c r="C5137" s="1"/>
    </row>
    <row r="5138" spans="3:3" x14ac:dyDescent="0.35">
      <c r="C5138" s="1"/>
    </row>
    <row r="5139" spans="3:3" x14ac:dyDescent="0.35">
      <c r="C5139" s="1"/>
    </row>
    <row r="5140" spans="3:3" x14ac:dyDescent="0.35">
      <c r="C5140" s="1"/>
    </row>
    <row r="5141" spans="3:3" x14ac:dyDescent="0.35">
      <c r="C5141" s="1"/>
    </row>
    <row r="5142" spans="3:3" x14ac:dyDescent="0.35">
      <c r="C5142" s="1"/>
    </row>
    <row r="5143" spans="3:3" x14ac:dyDescent="0.35">
      <c r="C5143" s="1"/>
    </row>
    <row r="5144" spans="3:3" x14ac:dyDescent="0.35">
      <c r="C5144" s="1"/>
    </row>
    <row r="5145" spans="3:3" x14ac:dyDescent="0.35">
      <c r="C5145" s="1"/>
    </row>
    <row r="5146" spans="3:3" x14ac:dyDescent="0.35">
      <c r="C5146" s="1"/>
    </row>
    <row r="5147" spans="3:3" x14ac:dyDescent="0.35">
      <c r="C5147" s="1"/>
    </row>
    <row r="5148" spans="3:3" x14ac:dyDescent="0.35">
      <c r="C5148" s="1"/>
    </row>
    <row r="5149" spans="3:3" x14ac:dyDescent="0.35">
      <c r="C5149" s="1"/>
    </row>
    <row r="5150" spans="3:3" x14ac:dyDescent="0.35">
      <c r="C5150" s="1"/>
    </row>
    <row r="5151" spans="3:3" x14ac:dyDescent="0.35">
      <c r="C5151" s="1"/>
    </row>
    <row r="5152" spans="3:3" x14ac:dyDescent="0.35">
      <c r="C5152" s="1"/>
    </row>
    <row r="5153" spans="3:3" x14ac:dyDescent="0.35">
      <c r="C5153" s="1"/>
    </row>
    <row r="5154" spans="3:3" x14ac:dyDescent="0.35">
      <c r="C5154" s="1"/>
    </row>
    <row r="5155" spans="3:3" x14ac:dyDescent="0.35">
      <c r="C5155" s="1"/>
    </row>
    <row r="5156" spans="3:3" x14ac:dyDescent="0.35">
      <c r="C5156" s="1"/>
    </row>
    <row r="5157" spans="3:3" x14ac:dyDescent="0.35">
      <c r="C5157" s="1"/>
    </row>
    <row r="5158" spans="3:3" x14ac:dyDescent="0.35">
      <c r="C5158" s="1"/>
    </row>
    <row r="5159" spans="3:3" x14ac:dyDescent="0.35">
      <c r="C5159" s="1"/>
    </row>
    <row r="5160" spans="3:3" x14ac:dyDescent="0.35">
      <c r="C5160" s="1"/>
    </row>
    <row r="5161" spans="3:3" x14ac:dyDescent="0.35">
      <c r="C5161" s="1"/>
    </row>
    <row r="5162" spans="3:3" x14ac:dyDescent="0.35">
      <c r="C5162" s="1"/>
    </row>
    <row r="5163" spans="3:3" x14ac:dyDescent="0.35">
      <c r="C5163" s="1"/>
    </row>
    <row r="5164" spans="3:3" x14ac:dyDescent="0.35">
      <c r="C5164" s="1"/>
    </row>
    <row r="5165" spans="3:3" x14ac:dyDescent="0.35">
      <c r="C5165" s="1"/>
    </row>
    <row r="5166" spans="3:3" x14ac:dyDescent="0.35">
      <c r="C5166" s="1"/>
    </row>
    <row r="5167" spans="3:3" x14ac:dyDescent="0.35">
      <c r="C5167" s="1"/>
    </row>
    <row r="5168" spans="3:3" x14ac:dyDescent="0.35">
      <c r="C5168" s="1"/>
    </row>
    <row r="5169" spans="3:3" x14ac:dyDescent="0.35">
      <c r="C5169" s="1"/>
    </row>
    <row r="5170" spans="3:3" x14ac:dyDescent="0.35">
      <c r="C5170" s="1"/>
    </row>
    <row r="5171" spans="3:3" x14ac:dyDescent="0.35">
      <c r="C5171" s="1"/>
    </row>
    <row r="5172" spans="3:3" x14ac:dyDescent="0.35">
      <c r="C5172" s="1"/>
    </row>
    <row r="5173" spans="3:3" x14ac:dyDescent="0.35">
      <c r="C5173" s="1"/>
    </row>
    <row r="5174" spans="3:3" x14ac:dyDescent="0.35">
      <c r="C5174" s="1"/>
    </row>
    <row r="5175" spans="3:3" x14ac:dyDescent="0.35">
      <c r="C5175" s="1"/>
    </row>
    <row r="5176" spans="3:3" x14ac:dyDescent="0.35">
      <c r="C5176" s="1"/>
    </row>
    <row r="5177" spans="3:3" x14ac:dyDescent="0.35">
      <c r="C5177" s="1"/>
    </row>
    <row r="5178" spans="3:3" x14ac:dyDescent="0.35">
      <c r="C5178" s="1"/>
    </row>
    <row r="5179" spans="3:3" x14ac:dyDescent="0.35">
      <c r="C5179" s="1"/>
    </row>
    <row r="5180" spans="3:3" x14ac:dyDescent="0.35">
      <c r="C5180" s="1"/>
    </row>
    <row r="5181" spans="3:3" x14ac:dyDescent="0.35">
      <c r="C5181" s="1"/>
    </row>
    <row r="5182" spans="3:3" x14ac:dyDescent="0.35">
      <c r="C5182" s="1"/>
    </row>
    <row r="5183" spans="3:3" x14ac:dyDescent="0.35">
      <c r="C5183" s="1"/>
    </row>
    <row r="5184" spans="3:3" x14ac:dyDescent="0.35">
      <c r="C5184" s="1"/>
    </row>
    <row r="5185" spans="3:3" x14ac:dyDescent="0.35">
      <c r="C5185" s="1"/>
    </row>
    <row r="5186" spans="3:3" x14ac:dyDescent="0.35">
      <c r="C5186" s="1"/>
    </row>
    <row r="5187" spans="3:3" x14ac:dyDescent="0.35">
      <c r="C5187" s="1"/>
    </row>
    <row r="5188" spans="3:3" x14ac:dyDescent="0.35">
      <c r="C5188" s="1"/>
    </row>
    <row r="5189" spans="3:3" x14ac:dyDescent="0.35">
      <c r="C5189" s="1"/>
    </row>
    <row r="5190" spans="3:3" x14ac:dyDescent="0.35">
      <c r="C5190" s="1"/>
    </row>
    <row r="5191" spans="3:3" x14ac:dyDescent="0.35">
      <c r="C5191" s="1"/>
    </row>
    <row r="5192" spans="3:3" x14ac:dyDescent="0.35">
      <c r="C5192" s="1"/>
    </row>
    <row r="5193" spans="3:3" x14ac:dyDescent="0.35">
      <c r="C5193" s="1"/>
    </row>
    <row r="5194" spans="3:3" x14ac:dyDescent="0.35">
      <c r="C5194" s="1"/>
    </row>
    <row r="5195" spans="3:3" x14ac:dyDescent="0.35">
      <c r="C5195" s="1"/>
    </row>
    <row r="5196" spans="3:3" x14ac:dyDescent="0.35">
      <c r="C5196" s="1"/>
    </row>
    <row r="5197" spans="3:3" x14ac:dyDescent="0.35">
      <c r="C5197" s="1"/>
    </row>
    <row r="5198" spans="3:3" x14ac:dyDescent="0.35">
      <c r="C5198" s="1"/>
    </row>
    <row r="5199" spans="3:3" x14ac:dyDescent="0.35">
      <c r="C5199" s="1"/>
    </row>
    <row r="5200" spans="3:3" x14ac:dyDescent="0.35">
      <c r="C5200" s="1"/>
    </row>
    <row r="5201" spans="3:3" x14ac:dyDescent="0.35">
      <c r="C5201" s="1"/>
    </row>
    <row r="5202" spans="3:3" x14ac:dyDescent="0.35">
      <c r="C5202" s="1"/>
    </row>
    <row r="5203" spans="3:3" x14ac:dyDescent="0.35">
      <c r="C5203" s="1"/>
    </row>
    <row r="5204" spans="3:3" x14ac:dyDescent="0.35">
      <c r="C5204" s="1"/>
    </row>
    <row r="5205" spans="3:3" x14ac:dyDescent="0.35">
      <c r="C5205" s="1"/>
    </row>
    <row r="5206" spans="3:3" x14ac:dyDescent="0.35">
      <c r="C5206" s="1"/>
    </row>
    <row r="5207" spans="3:3" x14ac:dyDescent="0.35">
      <c r="C5207" s="1"/>
    </row>
  </sheetData>
  <pageMargins left="0.7" right="0.7" top="0.75" bottom="0.75" header="0.3" footer="0.3"/>
  <pageSetup paperSize="9" orientation="portrait" r:id="rId1"/>
  <headerFooter>
    <oddHeader>&amp;L&amp;"Calibri"&amp;14&amp;KA80000Sensitivity: RESTRICTED&amp;1#</oddHead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76534-33AF-41A9-B074-D673778BF69D}">
  <sheetPr codeName="Sheet3"/>
  <dimension ref="A1:AI12"/>
  <sheetViews>
    <sheetView workbookViewId="0">
      <selection activeCell="A3" sqref="A3"/>
    </sheetView>
  </sheetViews>
  <sheetFormatPr defaultRowHeight="14.5" x14ac:dyDescent="0.35"/>
  <cols>
    <col min="1" max="1" width="14.1796875" bestFit="1" customWidth="1"/>
    <col min="2" max="2" width="7.90625" bestFit="1" customWidth="1"/>
    <col min="3" max="3" width="15.26953125" bestFit="1" customWidth="1"/>
    <col min="4" max="4" width="12.453125" bestFit="1" customWidth="1"/>
    <col min="5" max="5" width="8.453125" bestFit="1" customWidth="1"/>
    <col min="6" max="6" width="9" bestFit="1" customWidth="1"/>
    <col min="7" max="7" width="14.54296875" bestFit="1" customWidth="1"/>
    <col min="8" max="8" width="14.7265625" bestFit="1" customWidth="1"/>
    <col min="9" max="12" width="8" bestFit="1" customWidth="1"/>
    <col min="13" max="13" width="18" bestFit="1" customWidth="1"/>
    <col min="14" max="14" width="16.453125" bestFit="1" customWidth="1"/>
    <col min="15" max="15" width="15.453125" bestFit="1" customWidth="1"/>
    <col min="16" max="16" width="11.453125" bestFit="1" customWidth="1"/>
    <col min="17" max="19" width="11.54296875" bestFit="1" customWidth="1"/>
    <col min="20" max="20" width="10" bestFit="1" customWidth="1"/>
    <col min="21" max="21" width="10.1796875" bestFit="1" customWidth="1"/>
    <col min="22" max="22" width="17.54296875" bestFit="1" customWidth="1"/>
    <col min="23" max="23" width="8.54296875" bestFit="1" customWidth="1"/>
    <col min="24" max="24" width="8.81640625" bestFit="1" customWidth="1"/>
    <col min="25" max="25" width="11.26953125" bestFit="1" customWidth="1"/>
    <col min="26" max="26" width="11.54296875" bestFit="1" customWidth="1"/>
    <col min="27" max="27" width="12.7265625" bestFit="1" customWidth="1"/>
    <col min="28" max="28" width="17.54296875" bestFit="1" customWidth="1"/>
    <col min="29" max="29" width="13.54296875" bestFit="1" customWidth="1"/>
    <col min="30" max="30" width="13.81640625" bestFit="1" customWidth="1"/>
    <col min="34" max="34" width="10.453125" bestFit="1" customWidth="1"/>
  </cols>
  <sheetData>
    <row r="1" spans="1:35" x14ac:dyDescent="0.35">
      <c r="B1" s="66" t="s">
        <v>486</v>
      </c>
      <c r="C1" s="66" t="s">
        <v>456</v>
      </c>
      <c r="D1" s="66" t="s">
        <v>457</v>
      </c>
      <c r="E1" s="66" t="s">
        <v>458</v>
      </c>
      <c r="F1" s="66" t="s">
        <v>459</v>
      </c>
      <c r="G1" s="66" t="s">
        <v>487</v>
      </c>
      <c r="H1" s="66" t="s">
        <v>460</v>
      </c>
      <c r="I1" s="66" t="s">
        <v>461</v>
      </c>
      <c r="J1" s="66" t="s">
        <v>462</v>
      </c>
      <c r="K1" s="66" t="s">
        <v>463</v>
      </c>
      <c r="L1" s="66" t="s">
        <v>464</v>
      </c>
      <c r="M1" s="66"/>
      <c r="N1" s="66" t="s">
        <v>465</v>
      </c>
      <c r="O1" s="66" t="s">
        <v>466</v>
      </c>
      <c r="P1" s="66" t="s">
        <v>467</v>
      </c>
      <c r="Q1" s="66" t="s">
        <v>468</v>
      </c>
      <c r="R1" s="66" t="s">
        <v>469</v>
      </c>
      <c r="S1" s="66" t="s">
        <v>470</v>
      </c>
      <c r="T1" s="66" t="s">
        <v>471</v>
      </c>
      <c r="U1" s="66" t="s">
        <v>472</v>
      </c>
      <c r="V1" s="66" t="s">
        <v>473</v>
      </c>
      <c r="W1" s="66" t="s">
        <v>474</v>
      </c>
      <c r="X1" s="66" t="s">
        <v>475</v>
      </c>
      <c r="Y1" s="66" t="s">
        <v>476</v>
      </c>
      <c r="Z1" s="66" t="s">
        <v>477</v>
      </c>
      <c r="AA1" s="66" t="s">
        <v>478</v>
      </c>
      <c r="AB1" s="66" t="s">
        <v>479</v>
      </c>
      <c r="AC1" s="66" t="s">
        <v>480</v>
      </c>
      <c r="AD1" s="66" t="s">
        <v>481</v>
      </c>
      <c r="AE1" s="66" t="s">
        <v>483</v>
      </c>
      <c r="AF1" s="66" t="s">
        <v>484</v>
      </c>
      <c r="AG1" s="66" t="s">
        <v>485</v>
      </c>
      <c r="AH1" s="66" t="s">
        <v>482</v>
      </c>
    </row>
    <row r="2" spans="1:35" x14ac:dyDescent="0.35">
      <c r="A2" t="s">
        <v>348</v>
      </c>
      <c r="B2" s="8" t="s">
        <v>5</v>
      </c>
      <c r="C2" t="s">
        <v>349</v>
      </c>
      <c r="D2" t="s">
        <v>350</v>
      </c>
      <c r="E2" t="s">
        <v>355</v>
      </c>
      <c r="F2" t="s">
        <v>354</v>
      </c>
      <c r="G2" t="s">
        <v>353</v>
      </c>
      <c r="H2" t="s">
        <v>352</v>
      </c>
      <c r="I2" t="s">
        <v>351</v>
      </c>
      <c r="J2" t="s">
        <v>356</v>
      </c>
      <c r="K2" t="s">
        <v>358</v>
      </c>
      <c r="L2" t="s">
        <v>359</v>
      </c>
      <c r="M2" t="s">
        <v>362</v>
      </c>
      <c r="N2" t="s">
        <v>360</v>
      </c>
      <c r="O2" t="s">
        <v>361</v>
      </c>
      <c r="P2" t="s">
        <v>375</v>
      </c>
      <c r="Q2" t="s">
        <v>376</v>
      </c>
      <c r="R2" t="s">
        <v>377</v>
      </c>
      <c r="S2" t="s">
        <v>378</v>
      </c>
      <c r="T2" t="s">
        <v>380</v>
      </c>
      <c r="U2" t="s">
        <v>381</v>
      </c>
      <c r="V2" t="s">
        <v>363</v>
      </c>
      <c r="W2" t="s">
        <v>382</v>
      </c>
      <c r="X2" t="s">
        <v>383</v>
      </c>
      <c r="Y2" t="s">
        <v>364</v>
      </c>
      <c r="Z2" t="s">
        <v>379</v>
      </c>
      <c r="AA2" t="s">
        <v>384</v>
      </c>
      <c r="AB2" t="s">
        <v>330</v>
      </c>
      <c r="AC2" t="s">
        <v>365</v>
      </c>
      <c r="AD2" t="s">
        <v>366</v>
      </c>
      <c r="AE2" t="s">
        <v>446</v>
      </c>
      <c r="AF2" t="s">
        <v>447</v>
      </c>
      <c r="AG2" t="s">
        <v>454</v>
      </c>
      <c r="AH2" t="s">
        <v>448</v>
      </c>
      <c r="AI2" t="s">
        <v>455</v>
      </c>
    </row>
    <row r="3" spans="1:35" x14ac:dyDescent="0.35">
      <c r="A3">
        <f>Employer_Code10</f>
        <v>0</v>
      </c>
      <c r="B3" s="8"/>
      <c r="C3" s="58" cm="1">
        <f t="array" aca="1" ref="C3" ca="1">INDIRECT("'"&amp;_xlfn.CONCAT($AI12,"-",RIGHT($AI12+1,2))&amp;"'!"&amp;C$1)</f>
        <v>0</v>
      </c>
      <c r="D3" s="58" cm="1">
        <f t="array" aca="1" ref="D3" ca="1">INDIRECT("'"&amp;_xlfn.CONCAT($AI12,"-",RIGHT($AI12+1,2))&amp;"'!"&amp;D$1)</f>
        <v>0</v>
      </c>
      <c r="E3" s="58" cm="1">
        <f t="array" aca="1" ref="E3" ca="1">INDIRECT("'"&amp;_xlfn.CONCAT($AI12,"-",RIGHT($AI12+1,2))&amp;"'!"&amp;E$1)</f>
        <v>0</v>
      </c>
      <c r="F3" s="58" cm="1">
        <f t="array" aca="1" ref="F3" ca="1">INDIRECT("'"&amp;_xlfn.CONCAT($AI12,"-",RIGHT($AI12+1,2))&amp;"'!"&amp;F$1)</f>
        <v>0</v>
      </c>
      <c r="G3" s="58" cm="1">
        <f t="array" aca="1" ref="G3" ca="1">INDIRECT("'"&amp;_xlfn.CONCAT($AI12,"-",RIGHT($AI12+1,2))&amp;"'!"&amp;G$1)</f>
        <v>0</v>
      </c>
      <c r="H3" s="58" cm="1">
        <f t="array" aca="1" ref="H3" ca="1">INDIRECT("'"&amp;_xlfn.CONCAT($AI12,"-",RIGHT($AI12+1,2))&amp;"'!"&amp;H$1)</f>
        <v>0</v>
      </c>
      <c r="I3" s="58" cm="1">
        <f t="array" aca="1" ref="I3" ca="1">INDIRECT("'"&amp;_xlfn.CONCAT($AI12,"-",RIGHT($AI12+1,2))&amp;"'!"&amp;I$1)</f>
        <v>0</v>
      </c>
      <c r="J3" s="58" cm="1">
        <f t="array" aca="1" ref="J3" ca="1">INDIRECT("'"&amp;_xlfn.CONCAT($AI12,"-",RIGHT($AI12+1,2))&amp;"'!"&amp;J$1)</f>
        <v>0</v>
      </c>
      <c r="K3" s="58" cm="1">
        <f t="array" aca="1" ref="K3" ca="1">INDIRECT("'"&amp;_xlfn.CONCAT($AI12,"-",RIGHT($AI12+1,2))&amp;"'!"&amp;K$1)</f>
        <v>0</v>
      </c>
      <c r="L3" s="58" cm="1">
        <f t="array" aca="1" ref="L3" ca="1">INDIRECT("'"&amp;_xlfn.CONCAT($AI12,"-",RIGHT($AI12+1,2))&amp;"'!"&amp;L$1)</f>
        <v>0</v>
      </c>
      <c r="M3" s="58">
        <f t="shared" ref="M3" ca="1" si="0">SUM(E3:L3)</f>
        <v>0</v>
      </c>
      <c r="N3" s="58" cm="1">
        <f t="array" aca="1" ref="N3" ca="1">INDIRECT("'"&amp;_xlfn.CONCAT($AI12,"-",RIGHT($AI12+1,2))&amp;"'!"&amp;N$1)</f>
        <v>0</v>
      </c>
      <c r="O3" s="58" cm="1">
        <f t="array" aca="1" ref="O3" ca="1">INDIRECT("'"&amp;_xlfn.CONCAT($AI12,"-",RIGHT($AI12+1,2))&amp;"'!"&amp;O$1)</f>
        <v>0</v>
      </c>
      <c r="P3" s="58" cm="1">
        <f t="array" aca="1" ref="P3" ca="1">INDIRECT("'"&amp;_xlfn.CONCAT($AI12,"-",RIGHT($AI12+1,2))&amp;"'!"&amp;P$1)</f>
        <v>0</v>
      </c>
      <c r="Q3" s="58" cm="1">
        <f t="array" aca="1" ref="Q3" ca="1">INDIRECT("'"&amp;_xlfn.CONCAT($AI12,"-",RIGHT($AI12+1,2))&amp;"'!"&amp;Q$1)</f>
        <v>0</v>
      </c>
      <c r="R3" s="58" cm="1">
        <f t="array" aca="1" ref="R3" ca="1">INDIRECT("'"&amp;_xlfn.CONCAT($AI12,"-",RIGHT($AI12+1,2))&amp;"'!"&amp;R$1)</f>
        <v>0</v>
      </c>
      <c r="S3" s="58" cm="1">
        <f t="array" aca="1" ref="S3" ca="1">INDIRECT("'"&amp;_xlfn.CONCAT($AI12,"-",RIGHT($AI12+1,2))&amp;"'!"&amp;S$1)</f>
        <v>0</v>
      </c>
      <c r="T3" s="58" cm="1">
        <f t="array" aca="1" ref="T3" ca="1">INDIRECT("'"&amp;_xlfn.CONCAT($AI12,"-",RIGHT($AI12+1,2))&amp;"'!"&amp;T$1)</f>
        <v>0</v>
      </c>
      <c r="U3" s="58" cm="1">
        <f t="array" aca="1" ref="U3" ca="1">INDIRECT("'"&amp;_xlfn.CONCAT($AI12,"-",RIGHT($AI12+1,2))&amp;"'!"&amp;U$1)</f>
        <v>0</v>
      </c>
      <c r="V3" s="58" cm="1">
        <f t="array" aca="1" ref="V3" ca="1">INDIRECT("'"&amp;_xlfn.CONCAT($AI12,"-",RIGHT($AI12+1,2))&amp;"'!"&amp;V$1)</f>
        <v>0</v>
      </c>
      <c r="W3" s="58" cm="1">
        <f t="array" aca="1" ref="W3" ca="1">INDIRECT("'"&amp;_xlfn.CONCAT($AI12,"-",RIGHT($AI12+1,2))&amp;"'!"&amp;W$1)</f>
        <v>0</v>
      </c>
      <c r="X3" s="58" cm="1">
        <f t="array" aca="1" ref="X3" ca="1">INDIRECT("'"&amp;_xlfn.CONCAT($AI12,"-",RIGHT($AI12+1,2))&amp;"'!"&amp;X$1)</f>
        <v>0</v>
      </c>
      <c r="Y3" s="58" cm="1">
        <f t="array" aca="1" ref="Y3" ca="1">INDIRECT("'"&amp;_xlfn.CONCAT($AI12,"-",RIGHT($AI12+1,2))&amp;"'!"&amp;Y$1)</f>
        <v>0</v>
      </c>
      <c r="Z3" s="58" cm="1">
        <f t="array" aca="1" ref="Z3" ca="1">INDIRECT("'"&amp;_xlfn.CONCAT($AI12,"-",RIGHT($AI12+1,2))&amp;"'!"&amp;Z$1)</f>
        <v>0</v>
      </c>
      <c r="AA3" s="58" cm="1">
        <f t="array" aca="1" ref="AA3" ca="1">INDIRECT("'"&amp;_xlfn.CONCAT($AI12,"-",RIGHT($AI12+1,2))&amp;"'!"&amp;AA$1)</f>
        <v>0</v>
      </c>
      <c r="AB3" s="58" cm="1">
        <f t="array" aca="1" ref="AB3" ca="1">INDIRECT("'"&amp;_xlfn.CONCAT($AI12,"-",RIGHT($AI12+1,2))&amp;"'!"&amp;AB$1)</f>
        <v>0</v>
      </c>
      <c r="AC3" t="str" cm="1">
        <f t="array" aca="1" ref="AC3" ca="1">INDIRECT("'"&amp;_xlfn.CONCAT($AI12,"-",RIGHT($AI12+1,2))&amp;"'!"&amp;AC$1)&amp;""</f>
        <v/>
      </c>
      <c r="AD3" t="str" cm="1">
        <f t="array" aca="1" ref="AD3" ca="1">INDIRECT("'"&amp;_xlfn.CONCAT($AI12,"-",RIGHT($AI12+1,2))&amp;"'!"&amp;AD$1)&amp;""</f>
        <v/>
      </c>
      <c r="AE3" t="str" cm="1">
        <f t="array" aca="1" ref="AE3" ca="1">INDIRECT("'"&amp;_xlfn.CONCAT($AI12,"-",RIGHT($AI12+1,2))&amp;"'!"&amp;AE$1)&amp;""</f>
        <v/>
      </c>
      <c r="AF3" t="str" cm="1">
        <f t="array" aca="1" ref="AF3" ca="1">INDIRECT("'"&amp;_xlfn.CONCAT($AI12,"-",RIGHT($AI12+1,2))&amp;"'!"&amp;AF$1)&amp;""</f>
        <v/>
      </c>
      <c r="AG3" t="str" cm="1">
        <f t="array" aca="1" ref="AG3" ca="1">INDIRECT("'"&amp;_xlfn.CONCAT($AI12,"-",RIGHT($AI12+1,2))&amp;"'!"&amp;AG$1)&amp;""</f>
        <v/>
      </c>
      <c r="AH3" s="65" cm="1">
        <f t="array" aca="1" ref="AH3" ca="1">INDIRECT("'"&amp;_xlfn.CONCAT($AI3,"-",RIGHT($AI3+1,2))&amp;"'!"&amp;AH$1)</f>
        <v>0</v>
      </c>
      <c r="AI3">
        <v>2015</v>
      </c>
    </row>
    <row r="4" spans="1:35" x14ac:dyDescent="0.35">
      <c r="A4">
        <f>Employer_Code9</f>
        <v>0</v>
      </c>
      <c r="B4" s="8"/>
      <c r="C4" s="58" cm="1">
        <f t="array" aca="1" ref="C4" ca="1">INDIRECT("'"&amp;_xlfn.CONCAT($AI3,"-",RIGHT($AI3+1,2))&amp;"'!"&amp;C$1)</f>
        <v>0</v>
      </c>
      <c r="D4" s="58" cm="1">
        <f t="array" aca="1" ref="D4" ca="1">INDIRECT("'"&amp;_xlfn.CONCAT($AI3,"-",RIGHT($AI3+1,2))&amp;"'!"&amp;D$1)</f>
        <v>0</v>
      </c>
      <c r="E4" s="58" cm="1">
        <f t="array" aca="1" ref="E4" ca="1">INDIRECT("'"&amp;_xlfn.CONCAT($AI3,"-",RIGHT($AI3+1,2))&amp;"'!"&amp;E$1)</f>
        <v>0</v>
      </c>
      <c r="F4" s="58" cm="1">
        <f t="array" aca="1" ref="F4" ca="1">INDIRECT("'"&amp;_xlfn.CONCAT($AI3,"-",RIGHT($AI3+1,2))&amp;"'!"&amp;F$1)</f>
        <v>0</v>
      </c>
      <c r="G4" s="58" cm="1">
        <f t="array" aca="1" ref="G4" ca="1">INDIRECT("'"&amp;_xlfn.CONCAT($AI3,"-",RIGHT($AI3+1,2))&amp;"'!"&amp;G$1)</f>
        <v>0</v>
      </c>
      <c r="H4" s="58" cm="1">
        <f t="array" aca="1" ref="H4" ca="1">INDIRECT("'"&amp;_xlfn.CONCAT($AI3,"-",RIGHT($AI3+1,2))&amp;"'!"&amp;H$1)</f>
        <v>0</v>
      </c>
      <c r="I4" s="58" cm="1">
        <f t="array" aca="1" ref="I4" ca="1">INDIRECT("'"&amp;_xlfn.CONCAT($AI3,"-",RIGHT($AI3+1,2))&amp;"'!"&amp;I$1)</f>
        <v>0</v>
      </c>
      <c r="J4" s="58" cm="1">
        <f t="array" aca="1" ref="J4" ca="1">INDIRECT("'"&amp;_xlfn.CONCAT($AI3,"-",RIGHT($AI3+1,2))&amp;"'!"&amp;J$1)</f>
        <v>0</v>
      </c>
      <c r="K4" s="58" cm="1">
        <f t="array" aca="1" ref="K4" ca="1">INDIRECT("'"&amp;_xlfn.CONCAT($AI3,"-",RIGHT($AI3+1,2))&amp;"'!"&amp;K$1)</f>
        <v>0</v>
      </c>
      <c r="L4" s="58" cm="1">
        <f t="array" aca="1" ref="L4" ca="1">INDIRECT("'"&amp;_xlfn.CONCAT($AI3,"-",RIGHT($AI3+1,2))&amp;"'!"&amp;L$1)</f>
        <v>0</v>
      </c>
      <c r="M4" s="58">
        <f t="shared" ref="M4:M11" ca="1" si="1">SUM(E4:L4)</f>
        <v>0</v>
      </c>
      <c r="N4" s="58" cm="1">
        <f t="array" aca="1" ref="N4" ca="1">INDIRECT("'"&amp;_xlfn.CONCAT($AI3,"-",RIGHT($AI3+1,2))&amp;"'!"&amp;N$1)</f>
        <v>0</v>
      </c>
      <c r="O4" s="58" cm="1">
        <f t="array" aca="1" ref="O4" ca="1">INDIRECT("'"&amp;_xlfn.CONCAT($AI3,"-",RIGHT($AI3+1,2))&amp;"'!"&amp;O$1)</f>
        <v>0</v>
      </c>
      <c r="P4" s="58" cm="1">
        <f t="array" aca="1" ref="P4" ca="1">INDIRECT("'"&amp;_xlfn.CONCAT($AI3,"-",RIGHT($AI3+1,2))&amp;"'!"&amp;P$1)</f>
        <v>0</v>
      </c>
      <c r="Q4" s="58" cm="1">
        <f t="array" aca="1" ref="Q4" ca="1">INDIRECT("'"&amp;_xlfn.CONCAT($AI3,"-",RIGHT($AI3+1,2))&amp;"'!"&amp;Q$1)</f>
        <v>0</v>
      </c>
      <c r="R4" s="58" cm="1">
        <f t="array" aca="1" ref="R4" ca="1">INDIRECT("'"&amp;_xlfn.CONCAT($AI3,"-",RIGHT($AI3+1,2))&amp;"'!"&amp;R$1)</f>
        <v>0</v>
      </c>
      <c r="S4" s="58" cm="1">
        <f t="array" aca="1" ref="S4" ca="1">INDIRECT("'"&amp;_xlfn.CONCAT($AI3,"-",RIGHT($AI3+1,2))&amp;"'!"&amp;S$1)</f>
        <v>0</v>
      </c>
      <c r="T4" s="58" cm="1">
        <f t="array" aca="1" ref="T4" ca="1">INDIRECT("'"&amp;_xlfn.CONCAT($AI3,"-",RIGHT($AI3+1,2))&amp;"'!"&amp;T$1)</f>
        <v>0</v>
      </c>
      <c r="U4" s="58" cm="1">
        <f t="array" aca="1" ref="U4" ca="1">INDIRECT("'"&amp;_xlfn.CONCAT($AI3,"-",RIGHT($AI3+1,2))&amp;"'!"&amp;U$1)</f>
        <v>0</v>
      </c>
      <c r="V4" s="58" cm="1">
        <f t="array" aca="1" ref="V4" ca="1">INDIRECT("'"&amp;_xlfn.CONCAT($AI3,"-",RIGHT($AI3+1,2))&amp;"'!"&amp;V$1)</f>
        <v>0</v>
      </c>
      <c r="W4" s="58" cm="1">
        <f t="array" aca="1" ref="W4" ca="1">INDIRECT("'"&amp;_xlfn.CONCAT($AI3,"-",RIGHT($AI3+1,2))&amp;"'!"&amp;W$1)</f>
        <v>0</v>
      </c>
      <c r="X4" s="58" cm="1">
        <f t="array" aca="1" ref="X4" ca="1">INDIRECT("'"&amp;_xlfn.CONCAT($AI3,"-",RIGHT($AI3+1,2))&amp;"'!"&amp;X$1)</f>
        <v>0</v>
      </c>
      <c r="Y4" s="58" cm="1">
        <f t="array" aca="1" ref="Y4" ca="1">INDIRECT("'"&amp;_xlfn.CONCAT($AI3,"-",RIGHT($AI3+1,2))&amp;"'!"&amp;Y$1)</f>
        <v>0</v>
      </c>
      <c r="Z4" s="58" cm="1">
        <f t="array" aca="1" ref="Z4" ca="1">INDIRECT("'"&amp;_xlfn.CONCAT($AI3,"-",RIGHT($AI3+1,2))&amp;"'!"&amp;Z$1)</f>
        <v>0</v>
      </c>
      <c r="AA4" s="58" cm="1">
        <f t="array" aca="1" ref="AA4" ca="1">INDIRECT("'"&amp;_xlfn.CONCAT($AI3,"-",RIGHT($AI3+1,2))&amp;"'!"&amp;AA$1)</f>
        <v>0</v>
      </c>
      <c r="AB4" s="58" cm="1">
        <f t="array" aca="1" ref="AB4" ca="1">INDIRECT("'"&amp;_xlfn.CONCAT($AI3,"-",RIGHT($AI3+1,2))&amp;"'!"&amp;AB$1)</f>
        <v>0</v>
      </c>
      <c r="AC4" t="str" cm="1">
        <f t="array" aca="1" ref="AC4" ca="1">INDIRECT("'"&amp;_xlfn.CONCAT($AI3,"-",RIGHT($AI3+1,2))&amp;"'!"&amp;AC$1)&amp;""</f>
        <v/>
      </c>
      <c r="AD4" t="str" cm="1">
        <f t="array" aca="1" ref="AD4" ca="1">INDIRECT("'"&amp;_xlfn.CONCAT($AI3,"-",RIGHT($AI3+1,2))&amp;"'!"&amp;AD$1)&amp;""</f>
        <v/>
      </c>
      <c r="AE4" t="str" cm="1">
        <f t="array" aca="1" ref="AE4" ca="1">INDIRECT("'"&amp;_xlfn.CONCAT($AI3,"-",RIGHT($AI3+1,2))&amp;"'!"&amp;AE$1)&amp;""</f>
        <v/>
      </c>
      <c r="AF4" t="str" cm="1">
        <f t="array" aca="1" ref="AF4" ca="1">INDIRECT("'"&amp;_xlfn.CONCAT($AI3,"-",RIGHT($AI3+1,2))&amp;"'!"&amp;AF$1)&amp;""</f>
        <v/>
      </c>
      <c r="AG4" t="str" cm="1">
        <f t="array" aca="1" ref="AG4" ca="1">INDIRECT("'"&amp;_xlfn.CONCAT($AI3,"-",RIGHT($AI3+1,2))&amp;"'!"&amp;AG$1)&amp;""</f>
        <v/>
      </c>
      <c r="AH4" s="65" cm="1">
        <f t="array" aca="1" ref="AH4" ca="1">INDIRECT("'"&amp;_xlfn.CONCAT($AI4,"-",RIGHT($AI4+1,2))&amp;"'!"&amp;AH$1)</f>
        <v>0</v>
      </c>
      <c r="AI4">
        <v>2016</v>
      </c>
    </row>
    <row r="5" spans="1:35" x14ac:dyDescent="0.35">
      <c r="A5">
        <f>Employer_Code9</f>
        <v>0</v>
      </c>
      <c r="B5" s="8" t="str" cm="1">
        <f t="array" aca="1" ref="B5" ca="1">INDIRECT("'"&amp;_xlfn.CONCAT($AI3,"-",RIGHT($AI3+1,2))&amp;"'!"&amp;B$1)</f>
        <v/>
      </c>
      <c r="C5" s="58" cm="1">
        <f t="array" aca="1" ref="C5" ca="1">INDIRECT("'"&amp;_xlfn.CONCAT($AI4,"-",RIGHT($AI4+1,2))&amp;"'!"&amp;C$1)</f>
        <v>0</v>
      </c>
      <c r="D5" s="58" cm="1">
        <f t="array" aca="1" ref="D5" ca="1">INDIRECT("'"&amp;_xlfn.CONCAT($AI4,"-",RIGHT($AI4+1,2))&amp;"'!"&amp;D$1)</f>
        <v>0</v>
      </c>
      <c r="E5" s="58" cm="1">
        <f t="array" aca="1" ref="E5" ca="1">INDIRECT("'"&amp;_xlfn.CONCAT($AI4,"-",RIGHT($AI4+1,2))&amp;"'!"&amp;E$1)</f>
        <v>0</v>
      </c>
      <c r="F5" s="58" cm="1">
        <f t="array" aca="1" ref="F5" ca="1">INDIRECT("'"&amp;_xlfn.CONCAT($AI4,"-",RIGHT($AI4+1,2))&amp;"'!"&amp;F$1)</f>
        <v>0</v>
      </c>
      <c r="G5" s="58" cm="1">
        <f t="array" aca="1" ref="G5" ca="1">INDIRECT("'"&amp;_xlfn.CONCAT($AI4,"-",RIGHT($AI4+1,2))&amp;"'!"&amp;G$1)</f>
        <v>0</v>
      </c>
      <c r="H5" s="58" cm="1">
        <f t="array" aca="1" ref="H5" ca="1">INDIRECT("'"&amp;_xlfn.CONCAT($AI4,"-",RIGHT($AI4+1,2))&amp;"'!"&amp;H$1)</f>
        <v>0</v>
      </c>
      <c r="I5" s="58" cm="1">
        <f t="array" aca="1" ref="I5" ca="1">INDIRECT("'"&amp;_xlfn.CONCAT($AI4,"-",RIGHT($AI4+1,2))&amp;"'!"&amp;I$1)</f>
        <v>0</v>
      </c>
      <c r="J5" s="58" cm="1">
        <f t="array" aca="1" ref="J5" ca="1">INDIRECT("'"&amp;_xlfn.CONCAT($AI4,"-",RIGHT($AI4+1,2))&amp;"'!"&amp;J$1)</f>
        <v>0</v>
      </c>
      <c r="K5" s="58" cm="1">
        <f t="array" aca="1" ref="K5" ca="1">INDIRECT("'"&amp;_xlfn.CONCAT($AI4,"-",RIGHT($AI4+1,2))&amp;"'!"&amp;K$1)</f>
        <v>0</v>
      </c>
      <c r="L5" s="58" cm="1">
        <f t="array" aca="1" ref="L5" ca="1">INDIRECT("'"&amp;_xlfn.CONCAT($AI4,"-",RIGHT($AI4+1,2))&amp;"'!"&amp;L$1)</f>
        <v>0</v>
      </c>
      <c r="M5" s="58">
        <f t="shared" ca="1" si="1"/>
        <v>0</v>
      </c>
      <c r="N5" s="58" cm="1">
        <f t="array" aca="1" ref="N5" ca="1">INDIRECT("'"&amp;_xlfn.CONCAT($AI4,"-",RIGHT($AI4+1,2))&amp;"'!"&amp;N$1)</f>
        <v>0</v>
      </c>
      <c r="O5" s="58" cm="1">
        <f t="array" aca="1" ref="O5" ca="1">INDIRECT("'"&amp;_xlfn.CONCAT($AI4,"-",RIGHT($AI4+1,2))&amp;"'!"&amp;O$1)</f>
        <v>0</v>
      </c>
      <c r="P5" s="58" cm="1">
        <f t="array" aca="1" ref="P5" ca="1">INDIRECT("'"&amp;_xlfn.CONCAT($AI4,"-",RIGHT($AI4+1,2))&amp;"'!"&amp;P$1)</f>
        <v>0</v>
      </c>
      <c r="Q5" s="58" cm="1">
        <f t="array" aca="1" ref="Q5" ca="1">INDIRECT("'"&amp;_xlfn.CONCAT($AI4,"-",RIGHT($AI4+1,2))&amp;"'!"&amp;Q$1)</f>
        <v>0</v>
      </c>
      <c r="R5" s="58" cm="1">
        <f t="array" aca="1" ref="R5" ca="1">INDIRECT("'"&amp;_xlfn.CONCAT($AI4,"-",RIGHT($AI4+1,2))&amp;"'!"&amp;R$1)</f>
        <v>0</v>
      </c>
      <c r="S5" s="58" cm="1">
        <f t="array" aca="1" ref="S5" ca="1">INDIRECT("'"&amp;_xlfn.CONCAT($AI4,"-",RIGHT($AI4+1,2))&amp;"'!"&amp;S$1)</f>
        <v>0</v>
      </c>
      <c r="T5" s="58" cm="1">
        <f t="array" aca="1" ref="T5" ca="1">INDIRECT("'"&amp;_xlfn.CONCAT($AI4,"-",RIGHT($AI4+1,2))&amp;"'!"&amp;T$1)</f>
        <v>0</v>
      </c>
      <c r="U5" s="58" cm="1">
        <f t="array" aca="1" ref="U5" ca="1">INDIRECT("'"&amp;_xlfn.CONCAT($AI4,"-",RIGHT($AI4+1,2))&amp;"'!"&amp;U$1)</f>
        <v>0</v>
      </c>
      <c r="V5" s="58" cm="1">
        <f t="array" aca="1" ref="V5" ca="1">INDIRECT("'"&amp;_xlfn.CONCAT($AI4,"-",RIGHT($AI4+1,2))&amp;"'!"&amp;V$1)</f>
        <v>0</v>
      </c>
      <c r="W5" s="58" cm="1">
        <f t="array" aca="1" ref="W5" ca="1">INDIRECT("'"&amp;_xlfn.CONCAT($AI4,"-",RIGHT($AI4+1,2))&amp;"'!"&amp;W$1)</f>
        <v>0</v>
      </c>
      <c r="X5" s="58" cm="1">
        <f t="array" aca="1" ref="X5" ca="1">INDIRECT("'"&amp;_xlfn.CONCAT($AI4,"-",RIGHT($AI4+1,2))&amp;"'!"&amp;X$1)</f>
        <v>0</v>
      </c>
      <c r="Y5" s="58" cm="1">
        <f t="array" aca="1" ref="Y5" ca="1">INDIRECT("'"&amp;_xlfn.CONCAT($AI4,"-",RIGHT($AI4+1,2))&amp;"'!"&amp;Y$1)</f>
        <v>0</v>
      </c>
      <c r="Z5" s="58" cm="1">
        <f t="array" aca="1" ref="Z5" ca="1">INDIRECT("'"&amp;_xlfn.CONCAT($AI4,"-",RIGHT($AI4+1,2))&amp;"'!"&amp;Z$1)</f>
        <v>0</v>
      </c>
      <c r="AA5" s="58" cm="1">
        <f t="array" aca="1" ref="AA5" ca="1">INDIRECT("'"&amp;_xlfn.CONCAT($AI4,"-",RIGHT($AI4+1,2))&amp;"'!"&amp;AA$1)</f>
        <v>0</v>
      </c>
      <c r="AB5" s="58" cm="1">
        <f t="array" aca="1" ref="AB5" ca="1">INDIRECT("'"&amp;_xlfn.CONCAT($AI4,"-",RIGHT($AI4+1,2))&amp;"'!"&amp;AB$1)</f>
        <v>0</v>
      </c>
      <c r="AC5" t="str" cm="1">
        <f t="array" aca="1" ref="AC5" ca="1">INDIRECT("'"&amp;_xlfn.CONCAT($AI4,"-",RIGHT($AI4+1,2))&amp;"'!"&amp;AC$1)&amp;""</f>
        <v/>
      </c>
      <c r="AD5" t="str" cm="1">
        <f t="array" aca="1" ref="AD5" ca="1">INDIRECT("'"&amp;_xlfn.CONCAT($AI4,"-",RIGHT($AI4+1,2))&amp;"'!"&amp;AD$1)&amp;""</f>
        <v/>
      </c>
      <c r="AE5" t="str" cm="1">
        <f t="array" aca="1" ref="AE5" ca="1">INDIRECT("'"&amp;_xlfn.CONCAT($AI4,"-",RIGHT($AI4+1,2))&amp;"'!"&amp;AE$1)&amp;""</f>
        <v/>
      </c>
      <c r="AF5" t="str" cm="1">
        <f t="array" aca="1" ref="AF5" ca="1">INDIRECT("'"&amp;_xlfn.CONCAT($AI4,"-",RIGHT($AI4+1,2))&amp;"'!"&amp;AF$1)&amp;""</f>
        <v/>
      </c>
      <c r="AG5" t="str" cm="1">
        <f t="array" aca="1" ref="AG5" ca="1">INDIRECT("'"&amp;_xlfn.CONCAT($AI4,"-",RIGHT($AI4+1,2))&amp;"'!"&amp;AG$1)&amp;""</f>
        <v/>
      </c>
      <c r="AH5" s="65" cm="1">
        <f t="array" aca="1" ref="AH5" ca="1">INDIRECT("'"&amp;_xlfn.CONCAT($AI5,"-",RIGHT($AI5+1,2))&amp;"'!"&amp;AH$1)</f>
        <v>0</v>
      </c>
      <c r="AI5">
        <v>2017</v>
      </c>
    </row>
    <row r="6" spans="1:35" x14ac:dyDescent="0.35">
      <c r="A6">
        <f>'2021-22'!EMPLOYER_CODE7</f>
        <v>0</v>
      </c>
      <c r="B6" s="8" t="str" cm="1">
        <f t="array" aca="1" ref="B6" ca="1">INDIRECT("'"&amp;_xlfn.CONCAT($AI4,"-",RIGHT($AI4+1,2))&amp;"'!"&amp;B$1)</f>
        <v/>
      </c>
      <c r="C6" s="58" cm="1">
        <f t="array" aca="1" ref="C6" ca="1">INDIRECT("'"&amp;_xlfn.CONCAT($AI5,"-",RIGHT($AI5+1,2))&amp;"'!"&amp;C$1)</f>
        <v>0</v>
      </c>
      <c r="D6" s="58" cm="1">
        <f t="array" aca="1" ref="D6" ca="1">INDIRECT("'"&amp;_xlfn.CONCAT($AI5,"-",RIGHT($AI5+1,2))&amp;"'!"&amp;D$1)</f>
        <v>0</v>
      </c>
      <c r="E6" s="58" cm="1">
        <f t="array" aca="1" ref="E6" ca="1">INDIRECT("'"&amp;_xlfn.CONCAT($AI5,"-",RIGHT($AI5+1,2))&amp;"'!"&amp;E$1)</f>
        <v>0</v>
      </c>
      <c r="F6" s="58" cm="1">
        <f t="array" aca="1" ref="F6" ca="1">INDIRECT("'"&amp;_xlfn.CONCAT($AI5,"-",RIGHT($AI5+1,2))&amp;"'!"&amp;F$1)</f>
        <v>0</v>
      </c>
      <c r="G6" s="58" cm="1">
        <f t="array" aca="1" ref="G6" ca="1">INDIRECT("'"&amp;_xlfn.CONCAT($AI5,"-",RIGHT($AI5+1,2))&amp;"'!"&amp;G$1)</f>
        <v>0</v>
      </c>
      <c r="H6" s="58" cm="1">
        <f t="array" aca="1" ref="H6" ca="1">INDIRECT("'"&amp;_xlfn.CONCAT($AI5,"-",RIGHT($AI5+1,2))&amp;"'!"&amp;H$1)</f>
        <v>0</v>
      </c>
      <c r="I6" s="58" cm="1">
        <f t="array" aca="1" ref="I6" ca="1">INDIRECT("'"&amp;_xlfn.CONCAT($AI5,"-",RIGHT($AI5+1,2))&amp;"'!"&amp;I$1)</f>
        <v>0</v>
      </c>
      <c r="J6" s="58" cm="1">
        <f t="array" aca="1" ref="J6" ca="1">INDIRECT("'"&amp;_xlfn.CONCAT($AI5,"-",RIGHT($AI5+1,2))&amp;"'!"&amp;J$1)</f>
        <v>0</v>
      </c>
      <c r="K6" s="58" cm="1">
        <f t="array" aca="1" ref="K6" ca="1">INDIRECT("'"&amp;_xlfn.CONCAT($AI5,"-",RIGHT($AI5+1,2))&amp;"'!"&amp;K$1)</f>
        <v>0</v>
      </c>
      <c r="L6" s="58" cm="1">
        <f t="array" aca="1" ref="L6" ca="1">INDIRECT("'"&amp;_xlfn.CONCAT($AI5,"-",RIGHT($AI5+1,2))&amp;"'!"&amp;L$1)</f>
        <v>0</v>
      </c>
      <c r="M6" s="58">
        <f t="shared" ca="1" si="1"/>
        <v>0</v>
      </c>
      <c r="N6" s="58" cm="1">
        <f t="array" aca="1" ref="N6" ca="1">INDIRECT("'"&amp;_xlfn.CONCAT($AI5,"-",RIGHT($AI5+1,2))&amp;"'!"&amp;N$1)</f>
        <v>0</v>
      </c>
      <c r="O6" s="58" cm="1">
        <f t="array" aca="1" ref="O6" ca="1">INDIRECT("'"&amp;_xlfn.CONCAT($AI5,"-",RIGHT($AI5+1,2))&amp;"'!"&amp;O$1)</f>
        <v>0</v>
      </c>
      <c r="P6" s="58" cm="1">
        <f t="array" aca="1" ref="P6" ca="1">INDIRECT("'"&amp;_xlfn.CONCAT($AI5,"-",RIGHT($AI5+1,2))&amp;"'!"&amp;P$1)</f>
        <v>0</v>
      </c>
      <c r="Q6" s="58" cm="1">
        <f t="array" aca="1" ref="Q6" ca="1">INDIRECT("'"&amp;_xlfn.CONCAT($AI5,"-",RIGHT($AI5+1,2))&amp;"'!"&amp;Q$1)</f>
        <v>0</v>
      </c>
      <c r="R6" s="58" cm="1">
        <f t="array" aca="1" ref="R6" ca="1">INDIRECT("'"&amp;_xlfn.CONCAT($AI5,"-",RIGHT($AI5+1,2))&amp;"'!"&amp;R$1)</f>
        <v>0</v>
      </c>
      <c r="S6" s="58" cm="1">
        <f t="array" aca="1" ref="S6" ca="1">INDIRECT("'"&amp;_xlfn.CONCAT($AI5,"-",RIGHT($AI5+1,2))&amp;"'!"&amp;S$1)</f>
        <v>0</v>
      </c>
      <c r="T6" s="58" cm="1">
        <f t="array" aca="1" ref="T6" ca="1">INDIRECT("'"&amp;_xlfn.CONCAT($AI5,"-",RIGHT($AI5+1,2))&amp;"'!"&amp;T$1)</f>
        <v>0</v>
      </c>
      <c r="U6" s="58" cm="1">
        <f t="array" aca="1" ref="U6" ca="1">INDIRECT("'"&amp;_xlfn.CONCAT($AI5,"-",RIGHT($AI5+1,2))&amp;"'!"&amp;U$1)</f>
        <v>0</v>
      </c>
      <c r="V6" s="58" cm="1">
        <f t="array" aca="1" ref="V6" ca="1">INDIRECT("'"&amp;_xlfn.CONCAT($AI5,"-",RIGHT($AI5+1,2))&amp;"'!"&amp;V$1)</f>
        <v>0</v>
      </c>
      <c r="W6" s="58" cm="1">
        <f t="array" aca="1" ref="W6" ca="1">INDIRECT("'"&amp;_xlfn.CONCAT($AI5,"-",RIGHT($AI5+1,2))&amp;"'!"&amp;W$1)</f>
        <v>0</v>
      </c>
      <c r="X6" s="58" cm="1">
        <f t="array" aca="1" ref="X6" ca="1">INDIRECT("'"&amp;_xlfn.CONCAT($AI5,"-",RIGHT($AI5+1,2))&amp;"'!"&amp;X$1)</f>
        <v>0</v>
      </c>
      <c r="Y6" s="58" cm="1">
        <f t="array" aca="1" ref="Y6" ca="1">INDIRECT("'"&amp;_xlfn.CONCAT($AI5,"-",RIGHT($AI5+1,2))&amp;"'!"&amp;Y$1)</f>
        <v>0</v>
      </c>
      <c r="Z6" s="58" cm="1">
        <f t="array" aca="1" ref="Z6" ca="1">INDIRECT("'"&amp;_xlfn.CONCAT($AI5,"-",RIGHT($AI5+1,2))&amp;"'!"&amp;Z$1)</f>
        <v>0</v>
      </c>
      <c r="AA6" s="58" cm="1">
        <f t="array" aca="1" ref="AA6" ca="1">INDIRECT("'"&amp;_xlfn.CONCAT($AI5,"-",RIGHT($AI5+1,2))&amp;"'!"&amp;AA$1)</f>
        <v>0</v>
      </c>
      <c r="AB6" s="58" cm="1">
        <f t="array" aca="1" ref="AB6" ca="1">INDIRECT("'"&amp;_xlfn.CONCAT($AI5,"-",RIGHT($AI5+1,2))&amp;"'!"&amp;AB$1)</f>
        <v>0</v>
      </c>
      <c r="AC6" t="str" cm="1">
        <f t="array" aca="1" ref="AC6" ca="1">INDIRECT("'"&amp;_xlfn.CONCAT($AI5,"-",RIGHT($AI5+1,2))&amp;"'!"&amp;AC$1)&amp;""</f>
        <v/>
      </c>
      <c r="AD6" t="str" cm="1">
        <f t="array" aca="1" ref="AD6" ca="1">INDIRECT("'"&amp;_xlfn.CONCAT($AI5,"-",RIGHT($AI5+1,2))&amp;"'!"&amp;AD$1)&amp;""</f>
        <v/>
      </c>
      <c r="AE6" t="str" cm="1">
        <f t="array" aca="1" ref="AE6" ca="1">INDIRECT("'"&amp;_xlfn.CONCAT($AI5,"-",RIGHT($AI5+1,2))&amp;"'!"&amp;AE$1)&amp;""</f>
        <v/>
      </c>
      <c r="AF6" t="str" cm="1">
        <f t="array" aca="1" ref="AF6" ca="1">INDIRECT("'"&amp;_xlfn.CONCAT($AI5,"-",RIGHT($AI5+1,2))&amp;"'!"&amp;AF$1)&amp;""</f>
        <v/>
      </c>
      <c r="AG6" t="str" cm="1">
        <f t="array" aca="1" ref="AG6" ca="1">INDIRECT("'"&amp;_xlfn.CONCAT($AI5,"-",RIGHT($AI5+1,2))&amp;"'!"&amp;AG$1)&amp;""</f>
        <v/>
      </c>
      <c r="AH6" s="65" cm="1">
        <f t="array" aca="1" ref="AH6" ca="1">INDIRECT("'"&amp;_xlfn.CONCAT($AI6,"-",RIGHT($AI6+1,2))&amp;"'!"&amp;AH$1)</f>
        <v>0</v>
      </c>
      <c r="AI6">
        <v>2018</v>
      </c>
    </row>
    <row r="7" spans="1:35" x14ac:dyDescent="0.35">
      <c r="A7">
        <f>'2020-21'!Employer_Code6</f>
        <v>0</v>
      </c>
      <c r="B7" s="8" t="str" cm="1">
        <f t="array" aca="1" ref="B7" ca="1">INDIRECT("'"&amp;_xlfn.CONCAT($AI5,"-",RIGHT($AI5+1,2))&amp;"'!"&amp;B$1)</f>
        <v/>
      </c>
      <c r="C7" s="58" cm="1">
        <f t="array" aca="1" ref="C7" ca="1">INDIRECT("'"&amp;_xlfn.CONCAT($AI6,"-",RIGHT($AI6+1,2))&amp;"'!"&amp;C$1)</f>
        <v>0</v>
      </c>
      <c r="D7" s="58" cm="1">
        <f t="array" aca="1" ref="D7" ca="1">INDIRECT("'"&amp;_xlfn.CONCAT($AI6,"-",RIGHT($AI6+1,2))&amp;"'!"&amp;D$1)</f>
        <v>0</v>
      </c>
      <c r="E7" s="58" cm="1">
        <f t="array" aca="1" ref="E7" ca="1">INDIRECT("'"&amp;_xlfn.CONCAT($AI6,"-",RIGHT($AI6+1,2))&amp;"'!"&amp;E$1)</f>
        <v>0</v>
      </c>
      <c r="F7" s="58" cm="1">
        <f t="array" aca="1" ref="F7" ca="1">INDIRECT("'"&amp;_xlfn.CONCAT($AI6,"-",RIGHT($AI6+1,2))&amp;"'!"&amp;F$1)</f>
        <v>0</v>
      </c>
      <c r="G7" s="58" cm="1">
        <f t="array" aca="1" ref="G7" ca="1">INDIRECT("'"&amp;_xlfn.CONCAT($AI6,"-",RIGHT($AI6+1,2))&amp;"'!"&amp;G$1)</f>
        <v>0</v>
      </c>
      <c r="H7" s="58" cm="1">
        <f t="array" aca="1" ref="H7" ca="1">INDIRECT("'"&amp;_xlfn.CONCAT($AI6,"-",RIGHT($AI6+1,2))&amp;"'!"&amp;H$1)</f>
        <v>0</v>
      </c>
      <c r="I7" s="58" cm="1">
        <f t="array" aca="1" ref="I7" ca="1">INDIRECT("'"&amp;_xlfn.CONCAT($AI6,"-",RIGHT($AI6+1,2))&amp;"'!"&amp;I$1)</f>
        <v>0</v>
      </c>
      <c r="J7" s="58" cm="1">
        <f t="array" aca="1" ref="J7" ca="1">INDIRECT("'"&amp;_xlfn.CONCAT($AI6,"-",RIGHT($AI6+1,2))&amp;"'!"&amp;J$1)</f>
        <v>0</v>
      </c>
      <c r="K7" s="58" cm="1">
        <f t="array" aca="1" ref="K7" ca="1">INDIRECT("'"&amp;_xlfn.CONCAT($AI6,"-",RIGHT($AI6+1,2))&amp;"'!"&amp;K$1)</f>
        <v>0</v>
      </c>
      <c r="L7" s="58" cm="1">
        <f t="array" aca="1" ref="L7" ca="1">INDIRECT("'"&amp;_xlfn.CONCAT($AI6,"-",RIGHT($AI6+1,2))&amp;"'!"&amp;L$1)</f>
        <v>0</v>
      </c>
      <c r="M7" s="58">
        <f t="shared" ca="1" si="1"/>
        <v>0</v>
      </c>
      <c r="N7" s="58" cm="1">
        <f t="array" aca="1" ref="N7" ca="1">INDIRECT("'"&amp;_xlfn.CONCAT($AI6,"-",RIGHT($AI6+1,2))&amp;"'!"&amp;N$1)</f>
        <v>0</v>
      </c>
      <c r="O7" s="58" cm="1">
        <f t="array" aca="1" ref="O7" ca="1">INDIRECT("'"&amp;_xlfn.CONCAT($AI6,"-",RIGHT($AI6+1,2))&amp;"'!"&amp;O$1)</f>
        <v>0</v>
      </c>
      <c r="P7" s="58" cm="1">
        <f t="array" aca="1" ref="P7" ca="1">INDIRECT("'"&amp;_xlfn.CONCAT($AI6,"-",RIGHT($AI6+1,2))&amp;"'!"&amp;P$1)</f>
        <v>0</v>
      </c>
      <c r="Q7" s="58" cm="1">
        <f t="array" aca="1" ref="Q7" ca="1">INDIRECT("'"&amp;_xlfn.CONCAT($AI6,"-",RIGHT($AI6+1,2))&amp;"'!"&amp;Q$1)</f>
        <v>0</v>
      </c>
      <c r="R7" s="58" cm="1">
        <f t="array" aca="1" ref="R7" ca="1">INDIRECT("'"&amp;_xlfn.CONCAT($AI6,"-",RIGHT($AI6+1,2))&amp;"'!"&amp;R$1)</f>
        <v>0</v>
      </c>
      <c r="S7" s="58" cm="1">
        <f t="array" aca="1" ref="S7" ca="1">INDIRECT("'"&amp;_xlfn.CONCAT($AI6,"-",RIGHT($AI6+1,2))&amp;"'!"&amp;S$1)</f>
        <v>0</v>
      </c>
      <c r="T7" s="58" cm="1">
        <f t="array" aca="1" ref="T7" ca="1">INDIRECT("'"&amp;_xlfn.CONCAT($AI6,"-",RIGHT($AI6+1,2))&amp;"'!"&amp;T$1)</f>
        <v>0</v>
      </c>
      <c r="U7" s="58" cm="1">
        <f t="array" aca="1" ref="U7" ca="1">INDIRECT("'"&amp;_xlfn.CONCAT($AI6,"-",RIGHT($AI6+1,2))&amp;"'!"&amp;U$1)</f>
        <v>0</v>
      </c>
      <c r="V7" s="58" cm="1">
        <f t="array" aca="1" ref="V7" ca="1">INDIRECT("'"&amp;_xlfn.CONCAT($AI6,"-",RIGHT($AI6+1,2))&amp;"'!"&amp;V$1)</f>
        <v>0</v>
      </c>
      <c r="W7" s="58" cm="1">
        <f t="array" aca="1" ref="W7" ca="1">INDIRECT("'"&amp;_xlfn.CONCAT($AI6,"-",RIGHT($AI6+1,2))&amp;"'!"&amp;W$1)</f>
        <v>0</v>
      </c>
      <c r="X7" s="58" cm="1">
        <f t="array" aca="1" ref="X7" ca="1">INDIRECT("'"&amp;_xlfn.CONCAT($AI6,"-",RIGHT($AI6+1,2))&amp;"'!"&amp;X$1)</f>
        <v>0</v>
      </c>
      <c r="Y7" s="58" cm="1">
        <f t="array" aca="1" ref="Y7" ca="1">INDIRECT("'"&amp;_xlfn.CONCAT($AI6,"-",RIGHT($AI6+1,2))&amp;"'!"&amp;Y$1)</f>
        <v>0</v>
      </c>
      <c r="Z7" s="58" cm="1">
        <f t="array" aca="1" ref="Z7" ca="1">INDIRECT("'"&amp;_xlfn.CONCAT($AI6,"-",RIGHT($AI6+1,2))&amp;"'!"&amp;Z$1)</f>
        <v>0</v>
      </c>
      <c r="AA7" s="58" cm="1">
        <f t="array" aca="1" ref="AA7" ca="1">INDIRECT("'"&amp;_xlfn.CONCAT($AI6,"-",RIGHT($AI6+1,2))&amp;"'!"&amp;AA$1)</f>
        <v>0</v>
      </c>
      <c r="AB7" s="58" cm="1">
        <f t="array" aca="1" ref="AB7" ca="1">INDIRECT("'"&amp;_xlfn.CONCAT($AI6,"-",RIGHT($AI6+1,2))&amp;"'!"&amp;AB$1)</f>
        <v>0</v>
      </c>
      <c r="AC7" t="str" cm="1">
        <f t="array" aca="1" ref="AC7" ca="1">INDIRECT("'"&amp;_xlfn.CONCAT($AI6,"-",RIGHT($AI6+1,2))&amp;"'!"&amp;AC$1)&amp;""</f>
        <v/>
      </c>
      <c r="AD7" t="str" cm="1">
        <f t="array" aca="1" ref="AD7" ca="1">INDIRECT("'"&amp;_xlfn.CONCAT($AI6,"-",RIGHT($AI6+1,2))&amp;"'!"&amp;AD$1)&amp;""</f>
        <v/>
      </c>
      <c r="AE7" t="str" cm="1">
        <f t="array" aca="1" ref="AE7" ca="1">INDIRECT("'"&amp;_xlfn.CONCAT($AI6,"-",RIGHT($AI6+1,2))&amp;"'!"&amp;AE$1)&amp;""</f>
        <v/>
      </c>
      <c r="AF7" t="str" cm="1">
        <f t="array" aca="1" ref="AF7" ca="1">INDIRECT("'"&amp;_xlfn.CONCAT($AI6,"-",RIGHT($AI6+1,2))&amp;"'!"&amp;AF$1)&amp;""</f>
        <v/>
      </c>
      <c r="AG7" t="str" cm="1">
        <f t="array" aca="1" ref="AG7" ca="1">INDIRECT("'"&amp;_xlfn.CONCAT($AI6,"-",RIGHT($AI6+1,2))&amp;"'!"&amp;AG$1)&amp;""</f>
        <v/>
      </c>
      <c r="AH7" s="65" cm="1">
        <f t="array" aca="1" ref="AH7" ca="1">INDIRECT("'"&amp;_xlfn.CONCAT($AI7,"-",RIGHT($AI7+1,2))&amp;"'!"&amp;AH$1)</f>
        <v>0</v>
      </c>
      <c r="AI7">
        <v>2019</v>
      </c>
    </row>
    <row r="8" spans="1:35" x14ac:dyDescent="0.35">
      <c r="A8">
        <f>'2019-20'!Employer_Code5</f>
        <v>0</v>
      </c>
      <c r="B8" s="8" t="str" cm="1">
        <f t="array" aca="1" ref="B8" ca="1">INDIRECT("'"&amp;_xlfn.CONCAT($AI6,"-",RIGHT($AI6+1,2))&amp;"'!"&amp;B$1)</f>
        <v/>
      </c>
      <c r="C8" s="58" cm="1">
        <f t="array" aca="1" ref="C8" ca="1">INDIRECT("'"&amp;_xlfn.CONCAT($AI7,"-",RIGHT($AI7+1,2))&amp;"'!"&amp;C$1)</f>
        <v>0</v>
      </c>
      <c r="D8" s="58" cm="1">
        <f t="array" aca="1" ref="D8" ca="1">INDIRECT("'"&amp;_xlfn.CONCAT($AI7,"-",RIGHT($AI7+1,2))&amp;"'!"&amp;D$1)</f>
        <v>0</v>
      </c>
      <c r="E8" s="58" cm="1">
        <f t="array" aca="1" ref="E8" ca="1">INDIRECT("'"&amp;_xlfn.CONCAT($AI7,"-",RIGHT($AI7+1,2))&amp;"'!"&amp;E$1)</f>
        <v>0</v>
      </c>
      <c r="F8" s="58" cm="1">
        <f t="array" aca="1" ref="F8" ca="1">INDIRECT("'"&amp;_xlfn.CONCAT($AI7,"-",RIGHT($AI7+1,2))&amp;"'!"&amp;F$1)</f>
        <v>0</v>
      </c>
      <c r="G8" s="58" cm="1">
        <f t="array" aca="1" ref="G8" ca="1">INDIRECT("'"&amp;_xlfn.CONCAT($AI7,"-",RIGHT($AI7+1,2))&amp;"'!"&amp;G$1)</f>
        <v>0</v>
      </c>
      <c r="H8" s="58" cm="1">
        <f t="array" aca="1" ref="H8" ca="1">INDIRECT("'"&amp;_xlfn.CONCAT($AI7,"-",RIGHT($AI7+1,2))&amp;"'!"&amp;H$1)</f>
        <v>0</v>
      </c>
      <c r="I8" s="58" cm="1">
        <f t="array" aca="1" ref="I8" ca="1">INDIRECT("'"&amp;_xlfn.CONCAT($AI7,"-",RIGHT($AI7+1,2))&amp;"'!"&amp;I$1)</f>
        <v>0</v>
      </c>
      <c r="J8" s="58" cm="1">
        <f t="array" aca="1" ref="J8" ca="1">INDIRECT("'"&amp;_xlfn.CONCAT($AI7,"-",RIGHT($AI7+1,2))&amp;"'!"&amp;J$1)</f>
        <v>0</v>
      </c>
      <c r="K8" s="58" cm="1">
        <f t="array" aca="1" ref="K8" ca="1">INDIRECT("'"&amp;_xlfn.CONCAT($AI7,"-",RIGHT($AI7+1,2))&amp;"'!"&amp;K$1)</f>
        <v>0</v>
      </c>
      <c r="L8" s="58" cm="1">
        <f t="array" aca="1" ref="L8" ca="1">INDIRECT("'"&amp;_xlfn.CONCAT($AI7,"-",RIGHT($AI7+1,2))&amp;"'!"&amp;L$1)</f>
        <v>0</v>
      </c>
      <c r="M8" s="58">
        <f t="shared" ca="1" si="1"/>
        <v>0</v>
      </c>
      <c r="N8" s="58" cm="1">
        <f t="array" aca="1" ref="N8" ca="1">INDIRECT("'"&amp;_xlfn.CONCAT($AI7,"-",RIGHT($AI7+1,2))&amp;"'!"&amp;N$1)</f>
        <v>0</v>
      </c>
      <c r="O8" s="58" cm="1">
        <f t="array" aca="1" ref="O8" ca="1">INDIRECT("'"&amp;_xlfn.CONCAT($AI7,"-",RIGHT($AI7+1,2))&amp;"'!"&amp;O$1)</f>
        <v>0</v>
      </c>
      <c r="P8" s="58" cm="1">
        <f t="array" aca="1" ref="P8" ca="1">INDIRECT("'"&amp;_xlfn.CONCAT($AI7,"-",RIGHT($AI7+1,2))&amp;"'!"&amp;P$1)</f>
        <v>0</v>
      </c>
      <c r="Q8" s="58" cm="1">
        <f t="array" aca="1" ref="Q8" ca="1">INDIRECT("'"&amp;_xlfn.CONCAT($AI7,"-",RIGHT($AI7+1,2))&amp;"'!"&amp;Q$1)</f>
        <v>0</v>
      </c>
      <c r="R8" s="58" cm="1">
        <f t="array" aca="1" ref="R8" ca="1">INDIRECT("'"&amp;_xlfn.CONCAT($AI7,"-",RIGHT($AI7+1,2))&amp;"'!"&amp;R$1)</f>
        <v>0</v>
      </c>
      <c r="S8" s="58" cm="1">
        <f t="array" aca="1" ref="S8" ca="1">INDIRECT("'"&amp;_xlfn.CONCAT($AI7,"-",RIGHT($AI7+1,2))&amp;"'!"&amp;S$1)</f>
        <v>0</v>
      </c>
      <c r="T8" s="58" cm="1">
        <f t="array" aca="1" ref="T8" ca="1">INDIRECT("'"&amp;_xlfn.CONCAT($AI7,"-",RIGHT($AI7+1,2))&amp;"'!"&amp;T$1)</f>
        <v>0</v>
      </c>
      <c r="U8" s="58" cm="1">
        <f t="array" aca="1" ref="U8" ca="1">INDIRECT("'"&amp;_xlfn.CONCAT($AI7,"-",RIGHT($AI7+1,2))&amp;"'!"&amp;U$1)</f>
        <v>0</v>
      </c>
      <c r="V8" s="58" cm="1">
        <f t="array" aca="1" ref="V8" ca="1">INDIRECT("'"&amp;_xlfn.CONCAT($AI7,"-",RIGHT($AI7+1,2))&amp;"'!"&amp;V$1)</f>
        <v>0</v>
      </c>
      <c r="W8" s="58" cm="1">
        <f t="array" aca="1" ref="W8" ca="1">INDIRECT("'"&amp;_xlfn.CONCAT($AI7,"-",RIGHT($AI7+1,2))&amp;"'!"&amp;W$1)</f>
        <v>0</v>
      </c>
      <c r="X8" s="58" cm="1">
        <f t="array" aca="1" ref="X8" ca="1">INDIRECT("'"&amp;_xlfn.CONCAT($AI7,"-",RIGHT($AI7+1,2))&amp;"'!"&amp;X$1)</f>
        <v>0</v>
      </c>
      <c r="Y8" s="58" cm="1">
        <f t="array" aca="1" ref="Y8" ca="1">INDIRECT("'"&amp;_xlfn.CONCAT($AI7,"-",RIGHT($AI7+1,2))&amp;"'!"&amp;Y$1)</f>
        <v>0</v>
      </c>
      <c r="Z8" s="58" cm="1">
        <f t="array" aca="1" ref="Z8" ca="1">INDIRECT("'"&amp;_xlfn.CONCAT($AI7,"-",RIGHT($AI7+1,2))&amp;"'!"&amp;Z$1)</f>
        <v>0</v>
      </c>
      <c r="AA8" s="58" cm="1">
        <f t="array" aca="1" ref="AA8" ca="1">INDIRECT("'"&amp;_xlfn.CONCAT($AI7,"-",RIGHT($AI7+1,2))&amp;"'!"&amp;AA$1)</f>
        <v>0</v>
      </c>
      <c r="AB8" s="58" cm="1">
        <f t="array" aca="1" ref="AB8" ca="1">INDIRECT("'"&amp;_xlfn.CONCAT($AI7,"-",RIGHT($AI7+1,2))&amp;"'!"&amp;AB$1)</f>
        <v>0</v>
      </c>
      <c r="AC8" t="str" cm="1">
        <f t="array" aca="1" ref="AC8" ca="1">INDIRECT("'"&amp;_xlfn.CONCAT($AI7,"-",RIGHT($AI7+1,2))&amp;"'!"&amp;AC$1)&amp;""</f>
        <v/>
      </c>
      <c r="AD8" t="str" cm="1">
        <f t="array" aca="1" ref="AD8" ca="1">INDIRECT("'"&amp;_xlfn.CONCAT($AI7,"-",RIGHT($AI7+1,2))&amp;"'!"&amp;AD$1)&amp;""</f>
        <v/>
      </c>
      <c r="AE8" t="str" cm="1">
        <f t="array" aca="1" ref="AE8" ca="1">INDIRECT("'"&amp;_xlfn.CONCAT($AI7,"-",RIGHT($AI7+1,2))&amp;"'!"&amp;AE$1)&amp;""</f>
        <v/>
      </c>
      <c r="AF8" t="str" cm="1">
        <f t="array" aca="1" ref="AF8" ca="1">INDIRECT("'"&amp;_xlfn.CONCAT($AI7,"-",RIGHT($AI7+1,2))&amp;"'!"&amp;AF$1)&amp;""</f>
        <v/>
      </c>
      <c r="AG8" t="str" cm="1">
        <f t="array" aca="1" ref="AG8" ca="1">INDIRECT("'"&amp;_xlfn.CONCAT($AI7,"-",RIGHT($AI7+1,2))&amp;"'!"&amp;AG$1)&amp;""</f>
        <v/>
      </c>
      <c r="AH8" s="65" cm="1">
        <f t="array" aca="1" ref="AH8" ca="1">INDIRECT("'"&amp;_xlfn.CONCAT($AI8,"-",RIGHT($AI8+1,2))&amp;"'!"&amp;AH$1)</f>
        <v>0</v>
      </c>
      <c r="AI8">
        <v>2020</v>
      </c>
    </row>
    <row r="9" spans="1:35" x14ac:dyDescent="0.35">
      <c r="A9">
        <f>'2018-19'!Employer_Code4</f>
        <v>0</v>
      </c>
      <c r="B9" s="8" t="str" cm="1">
        <f t="array" aca="1" ref="B9" ca="1">INDIRECT("'"&amp;_xlfn.CONCAT($AI7,"-",RIGHT($AI7+1,2))&amp;"'!"&amp;B$1)</f>
        <v/>
      </c>
      <c r="C9" s="58" cm="1">
        <f t="array" aca="1" ref="C9" ca="1">INDIRECT("'"&amp;_xlfn.CONCAT($AI8,"-",RIGHT($AI8+1,2))&amp;"'!"&amp;C$1)</f>
        <v>0</v>
      </c>
      <c r="D9" s="58" cm="1">
        <f t="array" aca="1" ref="D9" ca="1">INDIRECT("'"&amp;_xlfn.CONCAT($AI8,"-",RIGHT($AI8+1,2))&amp;"'!"&amp;D$1)</f>
        <v>0</v>
      </c>
      <c r="E9" s="58" cm="1">
        <f t="array" aca="1" ref="E9" ca="1">INDIRECT("'"&amp;_xlfn.CONCAT($AI8,"-",RIGHT($AI8+1,2))&amp;"'!"&amp;E$1)</f>
        <v>0</v>
      </c>
      <c r="F9" s="58" cm="1">
        <f t="array" aca="1" ref="F9" ca="1">INDIRECT("'"&amp;_xlfn.CONCAT($AI8,"-",RIGHT($AI8+1,2))&amp;"'!"&amp;F$1)</f>
        <v>0</v>
      </c>
      <c r="G9" s="58" cm="1">
        <f t="array" aca="1" ref="G9" ca="1">INDIRECT("'"&amp;_xlfn.CONCAT($AI8,"-",RIGHT($AI8+1,2))&amp;"'!"&amp;G$1)</f>
        <v>0</v>
      </c>
      <c r="H9" s="58" cm="1">
        <f t="array" aca="1" ref="H9" ca="1">INDIRECT("'"&amp;_xlfn.CONCAT($AI8,"-",RIGHT($AI8+1,2))&amp;"'!"&amp;H$1)</f>
        <v>0</v>
      </c>
      <c r="I9" s="58" cm="1">
        <f t="array" aca="1" ref="I9" ca="1">INDIRECT("'"&amp;_xlfn.CONCAT($AI8,"-",RIGHT($AI8+1,2))&amp;"'!"&amp;I$1)</f>
        <v>0</v>
      </c>
      <c r="J9" s="58" cm="1">
        <f t="array" aca="1" ref="J9" ca="1">INDIRECT("'"&amp;_xlfn.CONCAT($AI8,"-",RIGHT($AI8+1,2))&amp;"'!"&amp;J$1)</f>
        <v>0</v>
      </c>
      <c r="K9" s="58" cm="1">
        <f t="array" aca="1" ref="K9" ca="1">INDIRECT("'"&amp;_xlfn.CONCAT($AI8,"-",RIGHT($AI8+1,2))&amp;"'!"&amp;K$1)</f>
        <v>0</v>
      </c>
      <c r="L9" s="58" cm="1">
        <f t="array" aca="1" ref="L9" ca="1">INDIRECT("'"&amp;_xlfn.CONCAT($AI8,"-",RIGHT($AI8+1,2))&amp;"'!"&amp;L$1)</f>
        <v>0</v>
      </c>
      <c r="M9" s="58">
        <f t="shared" ca="1" si="1"/>
        <v>0</v>
      </c>
      <c r="N9" s="58" cm="1">
        <f t="array" aca="1" ref="N9" ca="1">INDIRECT("'"&amp;_xlfn.CONCAT($AI8,"-",RIGHT($AI8+1,2))&amp;"'!"&amp;N$1)</f>
        <v>0</v>
      </c>
      <c r="O9" s="58" cm="1">
        <f t="array" aca="1" ref="O9" ca="1">INDIRECT("'"&amp;_xlfn.CONCAT($AI8,"-",RIGHT($AI8+1,2))&amp;"'!"&amp;O$1)</f>
        <v>0</v>
      </c>
      <c r="P9" s="58" cm="1">
        <f t="array" aca="1" ref="P9" ca="1">INDIRECT("'"&amp;_xlfn.CONCAT($AI8,"-",RIGHT($AI8+1,2))&amp;"'!"&amp;P$1)</f>
        <v>0</v>
      </c>
      <c r="Q9" s="58" cm="1">
        <f t="array" aca="1" ref="Q9" ca="1">INDIRECT("'"&amp;_xlfn.CONCAT($AI8,"-",RIGHT($AI8+1,2))&amp;"'!"&amp;Q$1)</f>
        <v>0</v>
      </c>
      <c r="R9" s="58" cm="1">
        <f t="array" aca="1" ref="R9" ca="1">INDIRECT("'"&amp;_xlfn.CONCAT($AI8,"-",RIGHT($AI8+1,2))&amp;"'!"&amp;R$1)</f>
        <v>0</v>
      </c>
      <c r="S9" s="58" cm="1">
        <f t="array" aca="1" ref="S9" ca="1">INDIRECT("'"&amp;_xlfn.CONCAT($AI8,"-",RIGHT($AI8+1,2))&amp;"'!"&amp;S$1)</f>
        <v>0</v>
      </c>
      <c r="T9" s="58" cm="1">
        <f t="array" aca="1" ref="T9" ca="1">INDIRECT("'"&amp;_xlfn.CONCAT($AI8,"-",RIGHT($AI8+1,2))&amp;"'!"&amp;T$1)</f>
        <v>0</v>
      </c>
      <c r="U9" s="58" cm="1">
        <f t="array" aca="1" ref="U9" ca="1">INDIRECT("'"&amp;_xlfn.CONCAT($AI8,"-",RIGHT($AI8+1,2))&amp;"'!"&amp;U$1)</f>
        <v>0</v>
      </c>
      <c r="V9" s="58" cm="1">
        <f t="array" aca="1" ref="V9" ca="1">INDIRECT("'"&amp;_xlfn.CONCAT($AI8,"-",RIGHT($AI8+1,2))&amp;"'!"&amp;V$1)</f>
        <v>0</v>
      </c>
      <c r="W9" s="58" cm="1">
        <f t="array" aca="1" ref="W9" ca="1">INDIRECT("'"&amp;_xlfn.CONCAT($AI8,"-",RIGHT($AI8+1,2))&amp;"'!"&amp;W$1)</f>
        <v>0</v>
      </c>
      <c r="X9" s="58" cm="1">
        <f t="array" aca="1" ref="X9" ca="1">INDIRECT("'"&amp;_xlfn.CONCAT($AI8,"-",RIGHT($AI8+1,2))&amp;"'!"&amp;X$1)</f>
        <v>0</v>
      </c>
      <c r="Y9" s="58" cm="1">
        <f t="array" aca="1" ref="Y9" ca="1">INDIRECT("'"&amp;_xlfn.CONCAT($AI8,"-",RIGHT($AI8+1,2))&amp;"'!"&amp;Y$1)</f>
        <v>0</v>
      </c>
      <c r="Z9" s="58" cm="1">
        <f t="array" aca="1" ref="Z9" ca="1">INDIRECT("'"&amp;_xlfn.CONCAT($AI8,"-",RIGHT($AI8+1,2))&amp;"'!"&amp;Z$1)</f>
        <v>0</v>
      </c>
      <c r="AA9" s="58" cm="1">
        <f t="array" aca="1" ref="AA9" ca="1">INDIRECT("'"&amp;_xlfn.CONCAT($AI8,"-",RIGHT($AI8+1,2))&amp;"'!"&amp;AA$1)</f>
        <v>0</v>
      </c>
      <c r="AB9" s="58" cm="1">
        <f t="array" aca="1" ref="AB9" ca="1">INDIRECT("'"&amp;_xlfn.CONCAT($AI8,"-",RIGHT($AI8+1,2))&amp;"'!"&amp;AB$1)</f>
        <v>0</v>
      </c>
      <c r="AC9" t="str" cm="1">
        <f t="array" aca="1" ref="AC9" ca="1">INDIRECT("'"&amp;_xlfn.CONCAT($AI8,"-",RIGHT($AI8+1,2))&amp;"'!"&amp;AC$1)&amp;""</f>
        <v/>
      </c>
      <c r="AD9" t="str" cm="1">
        <f t="array" aca="1" ref="AD9" ca="1">INDIRECT("'"&amp;_xlfn.CONCAT($AI8,"-",RIGHT($AI8+1,2))&amp;"'!"&amp;AD$1)&amp;""</f>
        <v/>
      </c>
      <c r="AE9" t="str" cm="1">
        <f t="array" aca="1" ref="AE9" ca="1">INDIRECT("'"&amp;_xlfn.CONCAT($AI8,"-",RIGHT($AI8+1,2))&amp;"'!"&amp;AE$1)&amp;""</f>
        <v/>
      </c>
      <c r="AF9" t="str" cm="1">
        <f t="array" aca="1" ref="AF9" ca="1">INDIRECT("'"&amp;_xlfn.CONCAT($AI8,"-",RIGHT($AI8+1,2))&amp;"'!"&amp;AF$1)&amp;""</f>
        <v/>
      </c>
      <c r="AG9" t="str" cm="1">
        <f t="array" aca="1" ref="AG9" ca="1">INDIRECT("'"&amp;_xlfn.CONCAT($AI8,"-",RIGHT($AI8+1,2))&amp;"'!"&amp;AG$1)&amp;""</f>
        <v/>
      </c>
      <c r="AH9" s="65" cm="1">
        <f t="array" aca="1" ref="AH9" ca="1">INDIRECT("'"&amp;_xlfn.CONCAT($AI9,"-",RIGHT($AI9+1,2))&amp;"'!"&amp;AH$1)</f>
        <v>0</v>
      </c>
      <c r="AI9">
        <v>2021</v>
      </c>
    </row>
    <row r="10" spans="1:35" x14ac:dyDescent="0.35">
      <c r="A10">
        <f>'2017-18'!Employer_Code3</f>
        <v>0</v>
      </c>
      <c r="B10" s="8" t="str" cm="1">
        <f t="array" aca="1" ref="B10" ca="1">INDIRECT("'"&amp;_xlfn.CONCAT($AI8,"-",RIGHT($AI8+1,2))&amp;"'!"&amp;B$1)</f>
        <v/>
      </c>
      <c r="C10" s="58" cm="1">
        <f t="array" aca="1" ref="C10" ca="1">INDIRECT("'"&amp;_xlfn.CONCAT($AI9,"-",RIGHT($AI9+1,2))&amp;"'!"&amp;C$1)</f>
        <v>0</v>
      </c>
      <c r="D10" s="58" cm="1">
        <f t="array" aca="1" ref="D10" ca="1">INDIRECT("'"&amp;_xlfn.CONCAT($AI9,"-",RIGHT($AI9+1,2))&amp;"'!"&amp;D$1)</f>
        <v>0</v>
      </c>
      <c r="E10" s="58" cm="1">
        <f t="array" aca="1" ref="E10" ca="1">INDIRECT("'"&amp;_xlfn.CONCAT($AI9,"-",RIGHT($AI9+1,2))&amp;"'!"&amp;E$1)</f>
        <v>0</v>
      </c>
      <c r="F10" s="58" cm="1">
        <f t="array" aca="1" ref="F10" ca="1">INDIRECT("'"&amp;_xlfn.CONCAT($AI9,"-",RIGHT($AI9+1,2))&amp;"'!"&amp;F$1)</f>
        <v>0</v>
      </c>
      <c r="G10" s="58" cm="1">
        <f t="array" aca="1" ref="G10" ca="1">INDIRECT("'"&amp;_xlfn.CONCAT($AI9,"-",RIGHT($AI9+1,2))&amp;"'!"&amp;G$1)</f>
        <v>0</v>
      </c>
      <c r="H10" s="58" cm="1">
        <f t="array" aca="1" ref="H10" ca="1">INDIRECT("'"&amp;_xlfn.CONCAT($AI9,"-",RIGHT($AI9+1,2))&amp;"'!"&amp;H$1)</f>
        <v>0</v>
      </c>
      <c r="I10" s="58" cm="1">
        <f t="array" aca="1" ref="I10" ca="1">INDIRECT("'"&amp;_xlfn.CONCAT($AI9,"-",RIGHT($AI9+1,2))&amp;"'!"&amp;I$1)</f>
        <v>0</v>
      </c>
      <c r="J10" s="58" cm="1">
        <f t="array" aca="1" ref="J10" ca="1">INDIRECT("'"&amp;_xlfn.CONCAT($AI9,"-",RIGHT($AI9+1,2))&amp;"'!"&amp;J$1)</f>
        <v>0</v>
      </c>
      <c r="K10" s="58" cm="1">
        <f t="array" aca="1" ref="K10" ca="1">INDIRECT("'"&amp;_xlfn.CONCAT($AI9,"-",RIGHT($AI9+1,2))&amp;"'!"&amp;K$1)</f>
        <v>0</v>
      </c>
      <c r="L10" s="58" cm="1">
        <f t="array" aca="1" ref="L10" ca="1">INDIRECT("'"&amp;_xlfn.CONCAT($AI9,"-",RIGHT($AI9+1,2))&amp;"'!"&amp;L$1)</f>
        <v>0</v>
      </c>
      <c r="M10" s="58">
        <f t="shared" ca="1" si="1"/>
        <v>0</v>
      </c>
      <c r="N10" s="58" cm="1">
        <f t="array" aca="1" ref="N10" ca="1">INDIRECT("'"&amp;_xlfn.CONCAT($AI9,"-",RIGHT($AI9+1,2))&amp;"'!"&amp;N$1)</f>
        <v>0</v>
      </c>
      <c r="O10" s="58" cm="1">
        <f t="array" aca="1" ref="O10" ca="1">INDIRECT("'"&amp;_xlfn.CONCAT($AI9,"-",RIGHT($AI9+1,2))&amp;"'!"&amp;O$1)</f>
        <v>0</v>
      </c>
      <c r="P10" s="58" cm="1">
        <f t="array" aca="1" ref="P10" ca="1">INDIRECT("'"&amp;_xlfn.CONCAT($AI9,"-",RIGHT($AI9+1,2))&amp;"'!"&amp;P$1)</f>
        <v>0</v>
      </c>
      <c r="Q10" s="58" cm="1">
        <f t="array" aca="1" ref="Q10" ca="1">INDIRECT("'"&amp;_xlfn.CONCAT($AI9,"-",RIGHT($AI9+1,2))&amp;"'!"&amp;Q$1)</f>
        <v>0</v>
      </c>
      <c r="R10" s="58" cm="1">
        <f t="array" aca="1" ref="R10" ca="1">INDIRECT("'"&amp;_xlfn.CONCAT($AI9,"-",RIGHT($AI9+1,2))&amp;"'!"&amp;R$1)</f>
        <v>0</v>
      </c>
      <c r="S10" s="58" cm="1">
        <f t="array" aca="1" ref="S10" ca="1">INDIRECT("'"&amp;_xlfn.CONCAT($AI9,"-",RIGHT($AI9+1,2))&amp;"'!"&amp;S$1)</f>
        <v>0</v>
      </c>
      <c r="T10" s="58" cm="1">
        <f t="array" aca="1" ref="T10" ca="1">INDIRECT("'"&amp;_xlfn.CONCAT($AI9,"-",RIGHT($AI9+1,2))&amp;"'!"&amp;T$1)</f>
        <v>0</v>
      </c>
      <c r="U10" s="58" cm="1">
        <f t="array" aca="1" ref="U10" ca="1">INDIRECT("'"&amp;_xlfn.CONCAT($AI9,"-",RIGHT($AI9+1,2))&amp;"'!"&amp;U$1)</f>
        <v>0</v>
      </c>
      <c r="V10" s="58" cm="1">
        <f t="array" aca="1" ref="V10" ca="1">INDIRECT("'"&amp;_xlfn.CONCAT($AI9,"-",RIGHT($AI9+1,2))&amp;"'!"&amp;V$1)</f>
        <v>0</v>
      </c>
      <c r="W10" s="58" cm="1">
        <f t="array" aca="1" ref="W10" ca="1">INDIRECT("'"&amp;_xlfn.CONCAT($AI9,"-",RIGHT($AI9+1,2))&amp;"'!"&amp;W$1)</f>
        <v>0</v>
      </c>
      <c r="X10" s="58" cm="1">
        <f t="array" aca="1" ref="X10" ca="1">INDIRECT("'"&amp;_xlfn.CONCAT($AI9,"-",RIGHT($AI9+1,2))&amp;"'!"&amp;X$1)</f>
        <v>0</v>
      </c>
      <c r="Y10" s="58" cm="1">
        <f t="array" aca="1" ref="Y10" ca="1">INDIRECT("'"&amp;_xlfn.CONCAT($AI9,"-",RIGHT($AI9+1,2))&amp;"'!"&amp;Y$1)</f>
        <v>0</v>
      </c>
      <c r="Z10" s="58" cm="1">
        <f t="array" aca="1" ref="Z10" ca="1">INDIRECT("'"&amp;_xlfn.CONCAT($AI9,"-",RIGHT($AI9+1,2))&amp;"'!"&amp;Z$1)</f>
        <v>0</v>
      </c>
      <c r="AA10" s="58" cm="1">
        <f t="array" aca="1" ref="AA10" ca="1">INDIRECT("'"&amp;_xlfn.CONCAT($AI9,"-",RIGHT($AI9+1,2))&amp;"'!"&amp;AA$1)</f>
        <v>0</v>
      </c>
      <c r="AB10" s="58" cm="1">
        <f t="array" aca="1" ref="AB10" ca="1">INDIRECT("'"&amp;_xlfn.CONCAT($AI9,"-",RIGHT($AI9+1,2))&amp;"'!"&amp;AB$1)</f>
        <v>0</v>
      </c>
      <c r="AC10" t="str" cm="1">
        <f t="array" aca="1" ref="AC10" ca="1">INDIRECT("'"&amp;_xlfn.CONCAT($AI9,"-",RIGHT($AI9+1,2))&amp;"'!"&amp;AC$1)&amp;""</f>
        <v/>
      </c>
      <c r="AD10" t="str" cm="1">
        <f t="array" aca="1" ref="AD10" ca="1">INDIRECT("'"&amp;_xlfn.CONCAT($AI9,"-",RIGHT($AI9+1,2))&amp;"'!"&amp;AD$1)&amp;""</f>
        <v/>
      </c>
      <c r="AE10" t="str" cm="1">
        <f t="array" aca="1" ref="AE10" ca="1">INDIRECT("'"&amp;_xlfn.CONCAT($AI9,"-",RIGHT($AI9+1,2))&amp;"'!"&amp;AE$1)&amp;""</f>
        <v/>
      </c>
      <c r="AF10" t="str" cm="1">
        <f t="array" aca="1" ref="AF10" ca="1">INDIRECT("'"&amp;_xlfn.CONCAT($AI9,"-",RIGHT($AI9+1,2))&amp;"'!"&amp;AF$1)&amp;""</f>
        <v/>
      </c>
      <c r="AG10" t="str" cm="1">
        <f t="array" aca="1" ref="AG10" ca="1">INDIRECT("'"&amp;_xlfn.CONCAT($AI9,"-",RIGHT($AI9+1,2))&amp;"'!"&amp;AG$1)&amp;""</f>
        <v/>
      </c>
      <c r="AH10" s="65" cm="1">
        <f t="array" aca="1" ref="AH10" ca="1">INDIRECT("'"&amp;_xlfn.CONCAT($AI10,"-",RIGHT($AI10+1,2))&amp;"'!"&amp;AH$1)</f>
        <v>0</v>
      </c>
      <c r="AI10">
        <v>2022</v>
      </c>
    </row>
    <row r="11" spans="1:35" x14ac:dyDescent="0.35">
      <c r="A11">
        <f>'2016-17'!Employer_Code2</f>
        <v>0</v>
      </c>
      <c r="B11" s="8" t="str" cm="1">
        <f t="array" aca="1" ref="B11" ca="1">INDIRECT("'"&amp;_xlfn.CONCAT($AI9,"-",RIGHT($AI9+1,2))&amp;"'!"&amp;B$1)</f>
        <v/>
      </c>
      <c r="C11" s="58" cm="1">
        <f t="array" aca="1" ref="C11" ca="1">INDIRECT("'"&amp;_xlfn.CONCAT($AI10,"-",RIGHT($AI10+1,2))&amp;"'!"&amp;C$1)</f>
        <v>0</v>
      </c>
      <c r="D11" s="58" cm="1">
        <f t="array" aca="1" ref="D11" ca="1">INDIRECT("'"&amp;_xlfn.CONCAT($AI10,"-",RIGHT($AI10+1,2))&amp;"'!"&amp;D$1)</f>
        <v>0</v>
      </c>
      <c r="E11" s="58" cm="1">
        <f t="array" aca="1" ref="E11" ca="1">INDIRECT("'"&amp;_xlfn.CONCAT($AI10,"-",RIGHT($AI10+1,2))&amp;"'!"&amp;E$1)</f>
        <v>0</v>
      </c>
      <c r="F11" s="58" cm="1">
        <f t="array" aca="1" ref="F11" ca="1">INDIRECT("'"&amp;_xlfn.CONCAT($AI10,"-",RIGHT($AI10+1,2))&amp;"'!"&amp;F$1)</f>
        <v>0</v>
      </c>
      <c r="G11" s="58" cm="1">
        <f t="array" aca="1" ref="G11" ca="1">INDIRECT("'"&amp;_xlfn.CONCAT($AI10,"-",RIGHT($AI10+1,2))&amp;"'!"&amp;G$1)</f>
        <v>0</v>
      </c>
      <c r="H11" s="58" cm="1">
        <f t="array" aca="1" ref="H11" ca="1">INDIRECT("'"&amp;_xlfn.CONCAT($AI10,"-",RIGHT($AI10+1,2))&amp;"'!"&amp;H$1)</f>
        <v>0</v>
      </c>
      <c r="I11" s="58" cm="1">
        <f t="array" aca="1" ref="I11" ca="1">INDIRECT("'"&amp;_xlfn.CONCAT($AI10,"-",RIGHT($AI10+1,2))&amp;"'!"&amp;I$1)</f>
        <v>0</v>
      </c>
      <c r="J11" s="58" cm="1">
        <f t="array" aca="1" ref="J11" ca="1">INDIRECT("'"&amp;_xlfn.CONCAT($AI10,"-",RIGHT($AI10+1,2))&amp;"'!"&amp;J$1)</f>
        <v>0</v>
      </c>
      <c r="K11" s="58" cm="1">
        <f t="array" aca="1" ref="K11" ca="1">INDIRECT("'"&amp;_xlfn.CONCAT($AI10,"-",RIGHT($AI10+1,2))&amp;"'!"&amp;K$1)</f>
        <v>0</v>
      </c>
      <c r="L11" s="58" cm="1">
        <f t="array" aca="1" ref="L11" ca="1">INDIRECT("'"&amp;_xlfn.CONCAT($AI10,"-",RIGHT($AI10+1,2))&amp;"'!"&amp;L$1)</f>
        <v>0</v>
      </c>
      <c r="M11" s="58">
        <f t="shared" ca="1" si="1"/>
        <v>0</v>
      </c>
      <c r="N11" s="58" cm="1">
        <f t="array" aca="1" ref="N11" ca="1">INDIRECT("'"&amp;_xlfn.CONCAT($AI10,"-",RIGHT($AI10+1,2))&amp;"'!"&amp;N$1)</f>
        <v>0</v>
      </c>
      <c r="O11" s="58" cm="1">
        <f t="array" aca="1" ref="O11" ca="1">INDIRECT("'"&amp;_xlfn.CONCAT($AI10,"-",RIGHT($AI10+1,2))&amp;"'!"&amp;O$1)</f>
        <v>0</v>
      </c>
      <c r="P11" s="58" cm="1">
        <f t="array" aca="1" ref="P11" ca="1">INDIRECT("'"&amp;_xlfn.CONCAT($AI10,"-",RIGHT($AI10+1,2))&amp;"'!"&amp;P$1)</f>
        <v>0</v>
      </c>
      <c r="Q11" s="58" cm="1">
        <f t="array" aca="1" ref="Q11" ca="1">INDIRECT("'"&amp;_xlfn.CONCAT($AI10,"-",RIGHT($AI10+1,2))&amp;"'!"&amp;Q$1)</f>
        <v>0</v>
      </c>
      <c r="R11" s="58" cm="1">
        <f t="array" aca="1" ref="R11" ca="1">INDIRECT("'"&amp;_xlfn.CONCAT($AI10,"-",RIGHT($AI10+1,2))&amp;"'!"&amp;R$1)</f>
        <v>0</v>
      </c>
      <c r="S11" s="58" cm="1">
        <f t="array" aca="1" ref="S11" ca="1">INDIRECT("'"&amp;_xlfn.CONCAT($AI10,"-",RIGHT($AI10+1,2))&amp;"'!"&amp;S$1)</f>
        <v>0</v>
      </c>
      <c r="T11" s="58" cm="1">
        <f t="array" aca="1" ref="T11" ca="1">INDIRECT("'"&amp;_xlfn.CONCAT($AI10,"-",RIGHT($AI10+1,2))&amp;"'!"&amp;T$1)</f>
        <v>0</v>
      </c>
      <c r="U11" s="58" cm="1">
        <f t="array" aca="1" ref="U11" ca="1">INDIRECT("'"&amp;_xlfn.CONCAT($AI10,"-",RIGHT($AI10+1,2))&amp;"'!"&amp;U$1)</f>
        <v>0</v>
      </c>
      <c r="V11" s="58" cm="1">
        <f t="array" aca="1" ref="V11" ca="1">INDIRECT("'"&amp;_xlfn.CONCAT($AI10,"-",RIGHT($AI10+1,2))&amp;"'!"&amp;V$1)</f>
        <v>0</v>
      </c>
      <c r="W11" s="58" cm="1">
        <f t="array" aca="1" ref="W11" ca="1">INDIRECT("'"&amp;_xlfn.CONCAT($AI10,"-",RIGHT($AI10+1,2))&amp;"'!"&amp;W$1)</f>
        <v>0</v>
      </c>
      <c r="X11" s="58" cm="1">
        <f t="array" aca="1" ref="X11" ca="1">INDIRECT("'"&amp;_xlfn.CONCAT($AI10,"-",RIGHT($AI10+1,2))&amp;"'!"&amp;X$1)</f>
        <v>0</v>
      </c>
      <c r="Y11" s="58" cm="1">
        <f t="array" aca="1" ref="Y11" ca="1">INDIRECT("'"&amp;_xlfn.CONCAT($AI10,"-",RIGHT($AI10+1,2))&amp;"'!"&amp;Y$1)</f>
        <v>0</v>
      </c>
      <c r="Z11" s="58" cm="1">
        <f t="array" aca="1" ref="Z11" ca="1">INDIRECT("'"&amp;_xlfn.CONCAT($AI10,"-",RIGHT($AI10+1,2))&amp;"'!"&amp;Z$1)</f>
        <v>0</v>
      </c>
      <c r="AA11" s="58" cm="1">
        <f t="array" aca="1" ref="AA11" ca="1">INDIRECT("'"&amp;_xlfn.CONCAT($AI10,"-",RIGHT($AI10+1,2))&amp;"'!"&amp;AA$1)</f>
        <v>0</v>
      </c>
      <c r="AB11" s="58" cm="1">
        <f t="array" aca="1" ref="AB11" ca="1">INDIRECT("'"&amp;_xlfn.CONCAT($AI10,"-",RIGHT($AI10+1,2))&amp;"'!"&amp;AB$1)</f>
        <v>0</v>
      </c>
      <c r="AC11" t="str" cm="1">
        <f t="array" aca="1" ref="AC11" ca="1">INDIRECT("'"&amp;_xlfn.CONCAT($AI10,"-",RIGHT($AI10+1,2))&amp;"'!"&amp;AC$1)&amp;""</f>
        <v/>
      </c>
      <c r="AD11" t="str" cm="1">
        <f t="array" aca="1" ref="AD11" ca="1">INDIRECT("'"&amp;_xlfn.CONCAT($AI10,"-",RIGHT($AI10+1,2))&amp;"'!"&amp;AD$1)&amp;""</f>
        <v/>
      </c>
      <c r="AE11" t="str" cm="1">
        <f t="array" aca="1" ref="AE11" ca="1">INDIRECT("'"&amp;_xlfn.CONCAT($AI10,"-",RIGHT($AI10+1,2))&amp;"'!"&amp;AE$1)&amp;""</f>
        <v/>
      </c>
      <c r="AF11" t="str" cm="1">
        <f t="array" aca="1" ref="AF11" ca="1">INDIRECT("'"&amp;_xlfn.CONCAT($AI10,"-",RIGHT($AI10+1,2))&amp;"'!"&amp;AF$1)&amp;""</f>
        <v/>
      </c>
      <c r="AG11" t="str" cm="1">
        <f t="array" aca="1" ref="AG11" ca="1">INDIRECT("'"&amp;_xlfn.CONCAT($AI10,"-",RIGHT($AI10+1,2))&amp;"'!"&amp;AG$1)&amp;""</f>
        <v/>
      </c>
      <c r="AH11" s="65" cm="1">
        <f t="array" aca="1" ref="AH11" ca="1">INDIRECT("'"&amp;_xlfn.CONCAT($AI11,"-",RIGHT($AI11+1,2))&amp;"'!"&amp;AH$1)</f>
        <v>0</v>
      </c>
      <c r="AI11">
        <v>2023</v>
      </c>
    </row>
    <row r="12" spans="1:35" x14ac:dyDescent="0.35">
      <c r="A12">
        <f>'2015-16'!Employer_Code1</f>
        <v>0</v>
      </c>
      <c r="B12" s="8" t="str" cm="1">
        <f t="array" aca="1" ref="B12" ca="1">INDIRECT("'"&amp;_xlfn.CONCAT($AI10,"-",RIGHT($AI10+1,2))&amp;"'!"&amp;B$1)</f>
        <v/>
      </c>
      <c r="C12" s="58" cm="1">
        <f t="array" aca="1" ref="C12" ca="1">INDIRECT("'"&amp;_xlfn.CONCAT($AI11,"-",RIGHT($AI11+1,2))&amp;"'!"&amp;C$1)</f>
        <v>0</v>
      </c>
      <c r="D12" s="58" cm="1">
        <f t="array" aca="1" ref="D12" ca="1">INDIRECT("'"&amp;_xlfn.CONCAT($AI11,"-",RIGHT($AI11+1,2))&amp;"'!"&amp;D$1)</f>
        <v>0</v>
      </c>
      <c r="E12" s="58" cm="1">
        <f t="array" aca="1" ref="E12" ca="1">INDIRECT("'"&amp;_xlfn.CONCAT($AI11,"-",RIGHT($AI11+1,2))&amp;"'!"&amp;E$1)</f>
        <v>0</v>
      </c>
      <c r="F12" s="58" cm="1">
        <f t="array" aca="1" ref="F12" ca="1">INDIRECT("'"&amp;_xlfn.CONCAT($AI11,"-",RIGHT($AI11+1,2))&amp;"'!"&amp;F$1)</f>
        <v>0</v>
      </c>
      <c r="G12" s="58" cm="1">
        <f t="array" aca="1" ref="G12" ca="1">INDIRECT("'"&amp;_xlfn.CONCAT($AI11,"-",RIGHT($AI11+1,2))&amp;"'!"&amp;G$1)</f>
        <v>0</v>
      </c>
      <c r="H12" s="58" cm="1">
        <f t="array" aca="1" ref="H12" ca="1">INDIRECT("'"&amp;_xlfn.CONCAT($AI11,"-",RIGHT($AI11+1,2))&amp;"'!"&amp;H$1)</f>
        <v>0</v>
      </c>
      <c r="I12" s="58" cm="1">
        <f t="array" aca="1" ref="I12" ca="1">INDIRECT("'"&amp;_xlfn.CONCAT($AI11,"-",RIGHT($AI11+1,2))&amp;"'!"&amp;I$1)</f>
        <v>0</v>
      </c>
      <c r="J12" s="58" cm="1">
        <f t="array" aca="1" ref="J12" ca="1">INDIRECT("'"&amp;_xlfn.CONCAT($AI11,"-",RIGHT($AI11+1,2))&amp;"'!"&amp;J$1)</f>
        <v>0</v>
      </c>
      <c r="K12" s="58" cm="1">
        <f t="array" aca="1" ref="K12" ca="1">INDIRECT("'"&amp;_xlfn.CONCAT($AI11,"-",RIGHT($AI11+1,2))&amp;"'!"&amp;K$1)</f>
        <v>0</v>
      </c>
      <c r="L12" s="58" cm="1">
        <f t="array" aca="1" ref="L12" ca="1">INDIRECT("'"&amp;_xlfn.CONCAT($AI11,"-",RIGHT($AI11+1,2))&amp;"'!"&amp;L$1)</f>
        <v>0</v>
      </c>
      <c r="M12" s="58">
        <f t="shared" ref="M12" ca="1" si="2">SUM(E12:L12)</f>
        <v>0</v>
      </c>
      <c r="N12" s="58" cm="1">
        <f t="array" aca="1" ref="N12" ca="1">INDIRECT("'"&amp;_xlfn.CONCAT($AI11,"-",RIGHT($AI11+1,2))&amp;"'!"&amp;N$1)</f>
        <v>0</v>
      </c>
      <c r="O12" s="58" cm="1">
        <f t="array" aca="1" ref="O12" ca="1">INDIRECT("'"&amp;_xlfn.CONCAT($AI11,"-",RIGHT($AI11+1,2))&amp;"'!"&amp;O$1)</f>
        <v>0</v>
      </c>
      <c r="P12" s="58" cm="1">
        <f t="array" aca="1" ref="P12" ca="1">INDIRECT("'"&amp;_xlfn.CONCAT($AI11,"-",RIGHT($AI11+1,2))&amp;"'!"&amp;P$1)</f>
        <v>0</v>
      </c>
      <c r="Q12" s="58" cm="1">
        <f t="array" aca="1" ref="Q12" ca="1">INDIRECT("'"&amp;_xlfn.CONCAT($AI11,"-",RIGHT($AI11+1,2))&amp;"'!"&amp;Q$1)</f>
        <v>0</v>
      </c>
      <c r="R12" s="58" cm="1">
        <f t="array" aca="1" ref="R12" ca="1">INDIRECT("'"&amp;_xlfn.CONCAT($AI11,"-",RIGHT($AI11+1,2))&amp;"'!"&amp;R$1)</f>
        <v>0</v>
      </c>
      <c r="S12" s="58" cm="1">
        <f t="array" aca="1" ref="S12" ca="1">INDIRECT("'"&amp;_xlfn.CONCAT($AI11,"-",RIGHT($AI11+1,2))&amp;"'!"&amp;S$1)</f>
        <v>0</v>
      </c>
      <c r="T12" s="58" cm="1">
        <f t="array" aca="1" ref="T12" ca="1">INDIRECT("'"&amp;_xlfn.CONCAT($AI11,"-",RIGHT($AI11+1,2))&amp;"'!"&amp;T$1)</f>
        <v>0</v>
      </c>
      <c r="U12" s="58" cm="1">
        <f t="array" aca="1" ref="U12" ca="1">INDIRECT("'"&amp;_xlfn.CONCAT($AI11,"-",RIGHT($AI11+1,2))&amp;"'!"&amp;U$1)</f>
        <v>0</v>
      </c>
      <c r="V12" s="58" cm="1">
        <f t="array" aca="1" ref="V12" ca="1">INDIRECT("'"&amp;_xlfn.CONCAT($AI11,"-",RIGHT($AI11+1,2))&amp;"'!"&amp;V$1)</f>
        <v>0</v>
      </c>
      <c r="W12" s="58" cm="1">
        <f t="array" aca="1" ref="W12" ca="1">INDIRECT("'"&amp;_xlfn.CONCAT($AI11,"-",RIGHT($AI11+1,2))&amp;"'!"&amp;W$1)</f>
        <v>0</v>
      </c>
      <c r="X12" s="58" cm="1">
        <f t="array" aca="1" ref="X12" ca="1">INDIRECT("'"&amp;_xlfn.CONCAT($AI11,"-",RIGHT($AI11+1,2))&amp;"'!"&amp;X$1)</f>
        <v>0</v>
      </c>
      <c r="Y12" s="58" cm="1">
        <f t="array" aca="1" ref="Y12" ca="1">INDIRECT("'"&amp;_xlfn.CONCAT($AI11,"-",RIGHT($AI11+1,2))&amp;"'!"&amp;Y$1)</f>
        <v>0</v>
      </c>
      <c r="Z12" s="58" cm="1">
        <f t="array" aca="1" ref="Z12" ca="1">INDIRECT("'"&amp;_xlfn.CONCAT($AI11,"-",RIGHT($AI11+1,2))&amp;"'!"&amp;Z$1)</f>
        <v>0</v>
      </c>
      <c r="AA12" s="58" cm="1">
        <f t="array" aca="1" ref="AA12" ca="1">INDIRECT("'"&amp;_xlfn.CONCAT($AI11,"-",RIGHT($AI11+1,2))&amp;"'!"&amp;AA$1)</f>
        <v>0</v>
      </c>
      <c r="AB12" s="58" cm="1">
        <f t="array" aca="1" ref="AB12" ca="1">INDIRECT("'"&amp;_xlfn.CONCAT($AI11,"-",RIGHT($AI11+1,2))&amp;"'!"&amp;AB$1)</f>
        <v>0</v>
      </c>
      <c r="AC12" t="str" cm="1">
        <f t="array" aca="1" ref="AC12" ca="1">INDIRECT("'"&amp;_xlfn.CONCAT($AI11,"-",RIGHT($AI11+1,2))&amp;"'!"&amp;AC$1)&amp;""</f>
        <v/>
      </c>
      <c r="AD12" t="str" cm="1">
        <f t="array" aca="1" ref="AD12" ca="1">INDIRECT("'"&amp;_xlfn.CONCAT($AI11,"-",RIGHT($AI11+1,2))&amp;"'!"&amp;AD$1)&amp;""</f>
        <v/>
      </c>
      <c r="AE12" t="str" cm="1">
        <f t="array" aca="1" ref="AE12" ca="1">INDIRECT("'"&amp;_xlfn.CONCAT($AI11,"-",RIGHT($AI11+1,2))&amp;"'!"&amp;AE$1)&amp;""</f>
        <v/>
      </c>
      <c r="AF12" t="str" cm="1">
        <f t="array" aca="1" ref="AF12" ca="1">INDIRECT("'"&amp;_xlfn.CONCAT($AI11,"-",RIGHT($AI11+1,2))&amp;"'!"&amp;AF$1)&amp;""</f>
        <v/>
      </c>
      <c r="AG12" t="str" cm="1">
        <f t="array" aca="1" ref="AG12" ca="1">INDIRECT("'"&amp;_xlfn.CONCAT($AI11,"-",RIGHT($AI11+1,2))&amp;"'!"&amp;AG$1)&amp;""</f>
        <v/>
      </c>
      <c r="AH12" t="s">
        <v>948</v>
      </c>
      <c r="AI12">
        <v>2024</v>
      </c>
    </row>
  </sheetData>
  <pageMargins left="0.7" right="0.7" top="0.75" bottom="0.75" header="0.3" footer="0.3"/>
  <pageSetup paperSize="9" orientation="portrait" r:id="rId1"/>
  <headerFooter>
    <oddHeader>&amp;L&amp;"Calibri"&amp;14&amp;KA80000Sensitivity: RESTRICTED&amp;1#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369843AA046447954EC72AE25B3A44" ma:contentTypeVersion="12" ma:contentTypeDescription="Create a new document." ma:contentTypeScope="" ma:versionID="fc6cb48b83c46a1d6bf07c9000f90578">
  <xsd:schema xmlns:xsd="http://www.w3.org/2001/XMLSchema" xmlns:xs="http://www.w3.org/2001/XMLSchema" xmlns:p="http://schemas.microsoft.com/office/2006/metadata/properties" xmlns:ns2="1d7e2511-d95a-476a-94eb-79404e9f354c" xmlns:ns3="bc2a81ff-5771-49e1-b129-a9916b3f367a" targetNamespace="http://schemas.microsoft.com/office/2006/metadata/properties" ma:root="true" ma:fieldsID="a400fcd1da092e4675e6fd18e886ffe6" ns2:_="" ns3:_="">
    <xsd:import namespace="1d7e2511-d95a-476a-94eb-79404e9f354c"/>
    <xsd:import namespace="bc2a81ff-5771-49e1-b129-a9916b3f36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7e2511-d95a-476a-94eb-79404e9f35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2a81ff-5771-49e1-b129-a9916b3f367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D82405-4A31-4A2A-83FF-106AA4D88331}">
  <ds:schemaRefs>
    <ds:schemaRef ds:uri="http://www.boldonjames.com/2008/01/sie/internal/label"/>
    <ds:schemaRef ds:uri="http://www.w3.org/2000/xmlns/"/>
  </ds:schemaRefs>
</ds:datastoreItem>
</file>

<file path=customXml/itemProps2.xml><?xml version="1.0" encoding="utf-8"?>
<ds:datastoreItem xmlns:ds="http://schemas.openxmlformats.org/officeDocument/2006/customXml" ds:itemID="{00C4EF42-142C-4F86-8BF1-DF56912D46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7e2511-d95a-476a-94eb-79404e9f354c"/>
    <ds:schemaRef ds:uri="bc2a81ff-5771-49e1-b129-a9916b3f36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0C3591-D136-48DD-BD35-0AA666A3E53D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dcmitype/"/>
    <ds:schemaRef ds:uri="http://purl.org/dc/elements/1.1/"/>
    <ds:schemaRef ds:uri="bc2a81ff-5771-49e1-b129-a9916b3f367a"/>
    <ds:schemaRef ds:uri="http://purl.org/dc/terms/"/>
    <ds:schemaRef ds:uri="http://schemas.microsoft.com/office/2006/metadata/properties"/>
    <ds:schemaRef ds:uri="http://schemas.microsoft.com/office/infopath/2007/PartnerControls"/>
    <ds:schemaRef ds:uri="1d7e2511-d95a-476a-94eb-79404e9f354c"/>
  </ds:schemaRefs>
</ds:datastoreItem>
</file>

<file path=customXml/itemProps4.xml><?xml version="1.0" encoding="utf-8"?>
<ds:datastoreItem xmlns:ds="http://schemas.openxmlformats.org/officeDocument/2006/customXml" ds:itemID="{C39814FA-DC12-41EC-89A5-0B9B112045E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18</vt:i4>
      </vt:variant>
    </vt:vector>
  </HeadingPairs>
  <TitlesOfParts>
    <vt:vector size="30" baseType="lpstr">
      <vt:lpstr>2015-16</vt:lpstr>
      <vt:lpstr>2016-17</vt:lpstr>
      <vt:lpstr>2017-18</vt:lpstr>
      <vt:lpstr>2018-19</vt:lpstr>
      <vt:lpstr>2019-20</vt:lpstr>
      <vt:lpstr>2020-21</vt:lpstr>
      <vt:lpstr>2021-22</vt:lpstr>
      <vt:lpstr>2022-23</vt:lpstr>
      <vt:lpstr>2023-24</vt:lpstr>
      <vt:lpstr>2024-25</vt:lpstr>
      <vt:lpstr>EMPLOYER LIST</vt:lpstr>
      <vt:lpstr>DATA</vt:lpstr>
      <vt:lpstr>'2023-24'!EMPLOYER_CODE</vt:lpstr>
      <vt:lpstr>'2015-16'!Employer_Code1</vt:lpstr>
      <vt:lpstr>Employer_Code10</vt:lpstr>
      <vt:lpstr>'2016-17'!Employer_Code2</vt:lpstr>
      <vt:lpstr>'2017-18'!Employer_Code3</vt:lpstr>
      <vt:lpstr>'2018-19'!Employer_Code4</vt:lpstr>
      <vt:lpstr>'2019-20'!Employer_Code5</vt:lpstr>
      <vt:lpstr>'2020-21'!Employer_Code6</vt:lpstr>
      <vt:lpstr>'2021-22'!EMPLOYER_CODE7</vt:lpstr>
      <vt:lpstr>'2022-23'!EMPLOYER_CODE8</vt:lpstr>
      <vt:lpstr>Employer_Code9</vt:lpstr>
      <vt:lpstr>'2015-16'!Print_Area</vt:lpstr>
      <vt:lpstr>'2016-17'!Print_Area</vt:lpstr>
      <vt:lpstr>'2017-18'!Print_Area</vt:lpstr>
      <vt:lpstr>'2018-19'!Print_Area</vt:lpstr>
      <vt:lpstr>'2019-20'!Print_Area</vt:lpstr>
      <vt:lpstr>'2020-21'!Print_Area</vt:lpstr>
      <vt:lpstr>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Derek Pinnock</dc:creator>
  <cp:lastModifiedBy>Julie Gibson</cp:lastModifiedBy>
  <cp:lastPrinted>2020-03-25T09:24:34Z</cp:lastPrinted>
  <dcterms:created xsi:type="dcterms:W3CDTF">2018-03-08T15:31:55Z</dcterms:created>
  <dcterms:modified xsi:type="dcterms:W3CDTF">2025-02-05T13:56:50Z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cb2fb9e1-b33b-455f-9283-f3f8bbba8725</vt:lpwstr>
  </property>
  <property fmtid="{D5CDD505-2E9C-101B-9397-08002B2CF9AE}" pid="3" name="bjDocumentSecurityLabel">
    <vt:lpwstr>No Marking</vt:lpwstr>
  </property>
  <property fmtid="{D5CDD505-2E9C-101B-9397-08002B2CF9AE}" pid="4" name="bjSaver">
    <vt:lpwstr>tQ0lvrHfYrkPyjYInX4qRFel9NZySKaQ</vt:lpwstr>
  </property>
  <property fmtid="{D5CDD505-2E9C-101B-9397-08002B2CF9AE}" pid="5" name="ContentTypeId">
    <vt:lpwstr>0x01010022369843AA046447954EC72AE25B3A44</vt:lpwstr>
  </property>
  <property fmtid="{D5CDD505-2E9C-101B-9397-08002B2CF9AE}" pid="6" name="MSIP_Label_2ab00f30-8635-41e4-9aca-c5b7abd1369a_Enabled">
    <vt:lpwstr>true</vt:lpwstr>
  </property>
  <property fmtid="{D5CDD505-2E9C-101B-9397-08002B2CF9AE}" pid="7" name="MSIP_Label_2ab00f30-8635-41e4-9aca-c5b7abd1369a_SetDate">
    <vt:lpwstr>2022-05-13T15:10:16Z</vt:lpwstr>
  </property>
  <property fmtid="{D5CDD505-2E9C-101B-9397-08002B2CF9AE}" pid="8" name="MSIP_Label_2ab00f30-8635-41e4-9aca-c5b7abd1369a_Method">
    <vt:lpwstr>Privileged</vt:lpwstr>
  </property>
  <property fmtid="{D5CDD505-2E9C-101B-9397-08002B2CF9AE}" pid="9" name="MSIP_Label_2ab00f30-8635-41e4-9aca-c5b7abd1369a_Name">
    <vt:lpwstr>2ab00f30-8635-41e4-9aca-c5b7abd1369a</vt:lpwstr>
  </property>
  <property fmtid="{D5CDD505-2E9C-101B-9397-08002B2CF9AE}" pid="10" name="MSIP_Label_2ab00f30-8635-41e4-9aca-c5b7abd1369a_SiteId">
    <vt:lpwstr>07ebc6c3-7074-4387-a625-b9d918ba4a97</vt:lpwstr>
  </property>
  <property fmtid="{D5CDD505-2E9C-101B-9397-08002B2CF9AE}" pid="11" name="MSIP_Label_2ab00f30-8635-41e4-9aca-c5b7abd1369a_ActionId">
    <vt:lpwstr>866fc8fa-219e-45b0-95e6-42d5ae7caf43</vt:lpwstr>
  </property>
  <property fmtid="{D5CDD505-2E9C-101B-9397-08002B2CF9AE}" pid="12" name="MSIP_Label_2ab00f30-8635-41e4-9aca-c5b7abd1369a_ContentBits">
    <vt:lpwstr>1</vt:lpwstr>
  </property>
</Properties>
</file>